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tv\Downloads\"/>
    </mc:Choice>
  </mc:AlternateContent>
  <xr:revisionPtr revIDLastSave="0" documentId="8_{C54155B3-DD26-48F7-BDE4-CB5F466623AA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Inkomsten" sheetId="7" r:id="rId1"/>
    <sheet name="Uitgaven" sheetId="8" r:id="rId2"/>
    <sheet name="Data" sheetId="6" state="hidden" r:id="rId3"/>
  </sheets>
  <definedNames>
    <definedName name="_6001_21" localSheetId="1">Uitgaven!$B$10:$B$20</definedName>
    <definedName name="_6001_21">#REF!</definedName>
    <definedName name="Aankoop_verzameling" localSheetId="1">Uitgaven!$C$10:$C$20</definedName>
    <definedName name="Aankoop_verzameling">#REF!</definedName>
    <definedName name="_xlnm.Print_Area" localSheetId="0">Inkomsten!$A$3:$A$47</definedName>
    <definedName name="_xlnm.Print_Area" localSheetId="1">Uitgaven!$A$1:$C$89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5" i="8" l="1"/>
  <c r="D60" i="8"/>
  <c r="C94" i="8" l="1"/>
  <c r="D76" i="8"/>
  <c r="D68" i="8"/>
  <c r="D14" i="8"/>
  <c r="D12" i="8"/>
  <c r="D8" i="8"/>
  <c r="C53" i="7"/>
  <c r="E51" i="7"/>
  <c r="D51" i="7"/>
  <c r="D50" i="7"/>
  <c r="D49" i="7"/>
  <c r="D44" i="7"/>
  <c r="D21" i="7"/>
  <c r="D10" i="7"/>
  <c r="D75" i="8" l="1"/>
  <c r="D92" i="8" s="1"/>
  <c r="D47" i="7"/>
  <c r="D94" i="8" s="1"/>
  <c r="D90" i="8" l="1"/>
  <c r="D53" i="7" s="1"/>
  <c r="D55" i="7" s="1"/>
  <c r="C14" i="6"/>
  <c r="C12" i="6"/>
  <c r="A12" i="6"/>
  <c r="H12" i="6"/>
  <c r="G12" i="6"/>
  <c r="F12" i="6"/>
  <c r="E12" i="6"/>
  <c r="D12" i="6"/>
  <c r="B11" i="6"/>
  <c r="A11" i="6"/>
  <c r="H14" i="6"/>
  <c r="G14" i="6"/>
  <c r="F14" i="6"/>
  <c r="E14" i="6"/>
  <c r="D14" i="6"/>
  <c r="B14" i="6"/>
  <c r="B13" i="6"/>
  <c r="B10" i="6"/>
  <c r="A14" i="6"/>
  <c r="A13" i="6"/>
  <c r="A10" i="6"/>
  <c r="G6" i="6"/>
  <c r="G5" i="6"/>
  <c r="G4" i="6"/>
  <c r="H6" i="6"/>
  <c r="H5" i="6"/>
  <c r="H4" i="6"/>
  <c r="F6" i="6"/>
  <c r="E6" i="6"/>
  <c r="D6" i="6"/>
  <c r="C6" i="6"/>
  <c r="B6" i="6"/>
  <c r="A6" i="6"/>
  <c r="D96" i="8" l="1"/>
  <c r="B12" i="6"/>
  <c r="F5" i="6"/>
  <c r="E5" i="6"/>
  <c r="D5" i="6"/>
  <c r="C5" i="6"/>
  <c r="B5" i="6"/>
  <c r="A5" i="6"/>
  <c r="F4" i="6"/>
  <c r="E4" i="6"/>
  <c r="D4" i="6"/>
  <c r="C4" i="6"/>
  <c r="B4" i="6"/>
  <c r="A4" i="6"/>
  <c r="C10" i="6" l="1"/>
  <c r="C11" i="6"/>
  <c r="C13" i="6"/>
  <c r="D13" i="6" l="1"/>
  <c r="D11" i="6"/>
  <c r="D10" i="6"/>
  <c r="E10" i="6"/>
  <c r="E13" i="6" l="1"/>
  <c r="E11" i="6"/>
  <c r="F13" i="6" l="1"/>
  <c r="F11" i="6"/>
  <c r="F10" i="6"/>
  <c r="G13" i="6" l="1"/>
  <c r="H11" i="6"/>
  <c r="G11" i="6"/>
  <c r="H10" i="6"/>
  <c r="G10" i="6"/>
  <c r="H13" i="6" l="1"/>
</calcChain>
</file>

<file path=xl/sharedStrings.xml><?xml version="1.0" encoding="utf-8"?>
<sst xmlns="http://schemas.openxmlformats.org/spreadsheetml/2006/main" count="169" uniqueCount="156">
  <si>
    <t>Index 2025</t>
  </si>
  <si>
    <t>Index 2026</t>
  </si>
  <si>
    <t>index 2027</t>
  </si>
  <si>
    <t>Index 2028</t>
  </si>
  <si>
    <t>Index 2029</t>
  </si>
  <si>
    <t>Index 2030</t>
  </si>
  <si>
    <t>Artikel- nummer</t>
  </si>
  <si>
    <t>7. OPBRENGSTREKENING</t>
  </si>
  <si>
    <t>Budgetwijziging 2025</t>
  </si>
  <si>
    <t>1.</t>
  </si>
  <si>
    <t>Subsidies en werkingsinkomsten</t>
  </si>
  <si>
    <t>Verkopen en dienstprestaties</t>
  </si>
  <si>
    <t>Vlaamse gemeenschap</t>
  </si>
  <si>
    <t>SF Socio-Culturele Sector</t>
  </si>
  <si>
    <t>Fotokopieën en scans</t>
  </si>
  <si>
    <t>Huur Tommenmolen - Café</t>
  </si>
  <si>
    <t>Onvoorziene Opbrengsten</t>
  </si>
  <si>
    <t>Inkomsten afstootbeleid</t>
  </si>
  <si>
    <t>Sociale Maribel</t>
  </si>
  <si>
    <t>Vrijstelling Bedrijfsvoorheffing</t>
  </si>
  <si>
    <t>2.</t>
  </si>
  <si>
    <t>Brussels Airport Fietsmobiliteit</t>
  </si>
  <si>
    <t>ICT Materiaal (WiFi, audiovisueel)</t>
  </si>
  <si>
    <t>ALGEMEEN TOTAAL INKOMSTEN</t>
  </si>
  <si>
    <t>C</t>
  </si>
  <si>
    <t>Investeringen</t>
  </si>
  <si>
    <t>O</t>
  </si>
  <si>
    <t>Recurrente kosten</t>
  </si>
  <si>
    <t>L</t>
  </si>
  <si>
    <t>Loonkosten</t>
  </si>
  <si>
    <t>6. KOSTENREKENING</t>
  </si>
  <si>
    <t>Werking vzw, museum</t>
  </si>
  <si>
    <t>Aankoop verzameling</t>
  </si>
  <si>
    <t>Inrichting van zalen en tentoonstellingen</t>
  </si>
  <si>
    <t>Werkkledij: aankoop + onderhoud</t>
  </si>
  <si>
    <t>Dierenvoer, -onderhoud</t>
  </si>
  <si>
    <t>Huur onroerend goed (loods Veldkantstraat)</t>
  </si>
  <si>
    <t>Onderhoud materieel</t>
  </si>
  <si>
    <t>Onderhoud / herstelling bestelwagen / aanhangwagen / fiets</t>
  </si>
  <si>
    <t>Verzekering verplaatsingen</t>
  </si>
  <si>
    <t>Drukwerk</t>
  </si>
  <si>
    <t>Brandstof bestelwagen</t>
  </si>
  <si>
    <t>Evenementen</t>
  </si>
  <si>
    <t>Frankering</t>
  </si>
  <si>
    <t>Verzekering bestelwagen / aanhangwagen / fiets</t>
  </si>
  <si>
    <t>Brandverzekering</t>
  </si>
  <si>
    <t>Personeel</t>
  </si>
  <si>
    <t>Diverse kosten personeel</t>
  </si>
  <si>
    <t>Vergoeding woon-werkverkeer</t>
  </si>
  <si>
    <t>Werkgeversbijdrage RSZ</t>
  </si>
  <si>
    <t>Bedrijfsverzekering</t>
  </si>
  <si>
    <t>Vorming en bijscholing</t>
  </si>
  <si>
    <t>3.</t>
  </si>
  <si>
    <t>Taksen en diverse kosten</t>
  </si>
  <si>
    <t>Verkeersbelasting</t>
  </si>
  <si>
    <t>Bankkosten</t>
  </si>
  <si>
    <t>ALGEMEEN TOTAAL UITGAVEN</t>
  </si>
  <si>
    <t>Uitgaven</t>
  </si>
  <si>
    <t>Inrichting Woningen en vergaderzaal Liermolen</t>
  </si>
  <si>
    <t>Index 2031</t>
  </si>
  <si>
    <t>Handelsgoederen Gelegenheidsbar</t>
  </si>
  <si>
    <t>Gelegenheidsbar</t>
  </si>
  <si>
    <t>Inkomsten</t>
  </si>
  <si>
    <t>S</t>
  </si>
  <si>
    <t>E</t>
  </si>
  <si>
    <t>P</t>
  </si>
  <si>
    <t>Projecten</t>
  </si>
  <si>
    <t>Eigen inkomsten</t>
  </si>
  <si>
    <t>Subsidiering</t>
  </si>
  <si>
    <t>Gemeentelijke subsidiering</t>
  </si>
  <si>
    <t>GE</t>
  </si>
  <si>
    <t>GI</t>
  </si>
  <si>
    <t>Gemeentelijke Investeringen</t>
  </si>
  <si>
    <t>Werktuigen Technische werking</t>
  </si>
  <si>
    <t>Individueel bezoek</t>
  </si>
  <si>
    <t>Groepsbezoek</t>
  </si>
  <si>
    <t>Verkoop producten en goederen</t>
  </si>
  <si>
    <t>Vakantieworkshops</t>
  </si>
  <si>
    <t>Huur Guldendal en Prinsenkasteel</t>
  </si>
  <si>
    <t>Erelonen boekhouders</t>
  </si>
  <si>
    <t>Erelonen Sociaal Secretariaat</t>
  </si>
  <si>
    <t>Erelonen diversen</t>
  </si>
  <si>
    <t>Telefoon, GSM</t>
  </si>
  <si>
    <t>Externe diensten – Dienstverlening (IT, Tech controle)</t>
  </si>
  <si>
    <t>Publiciteitskosten/Promotie</t>
  </si>
  <si>
    <t xml:space="preserve">Kantoorbenodigdheden </t>
  </si>
  <si>
    <t>Wettelijke publicaties</t>
  </si>
  <si>
    <t>Totaal taksen en diverse kosten</t>
  </si>
  <si>
    <t>Bankinteresten</t>
  </si>
  <si>
    <t>Andere bedrijfsopbrengsten</t>
  </si>
  <si>
    <t>Financiële opbrengsten</t>
  </si>
  <si>
    <t>Investeringstoelagen budget 2024 Bestelwagen, fiets, Bogerie, stapelaar</t>
  </si>
  <si>
    <t>Investeringstoelagen budget 2024 (Bestelwagen, fiets, fietsenstalling, stapelaar)</t>
  </si>
  <si>
    <t>Loonkost Categorie A</t>
  </si>
  <si>
    <t>Loonkost Categorie B</t>
  </si>
  <si>
    <t>Loonkost Categorie C</t>
  </si>
  <si>
    <t>Loonkost Categorie D</t>
  </si>
  <si>
    <t>Loonkost Categorie E</t>
  </si>
  <si>
    <t>Loonkost Onthaalbedienden/Animatoren</t>
  </si>
  <si>
    <t>Klein materieel Werktuigen Technische werking</t>
  </si>
  <si>
    <t>Andere personeelskosten</t>
  </si>
  <si>
    <t>Bezoldigingen en rechtstreekse sociale voordelen</t>
  </si>
  <si>
    <t>Diensten en diverse goederen</t>
  </si>
  <si>
    <t>Aankopen van handelsgoederen</t>
  </si>
  <si>
    <t>Aankopen van grondstoffen</t>
  </si>
  <si>
    <t>Andere bedrijfskosten</t>
  </si>
  <si>
    <t>Financiële giften</t>
  </si>
  <si>
    <t>Verzekering bedrijfsmateriaal</t>
  </si>
  <si>
    <t>Verplaatsingen Vrijwilligers</t>
  </si>
  <si>
    <t>Verplaatsingen personeel in dienstverband</t>
  </si>
  <si>
    <t>Materiaal voor kennisoverdracht</t>
  </si>
  <si>
    <t>vzw HEEMSCHUT  -   Begroting 2025-2031</t>
  </si>
  <si>
    <t>Index toepassen:
J/N?</t>
  </si>
  <si>
    <t>J</t>
  </si>
  <si>
    <t>Workshops en Stages</t>
  </si>
  <si>
    <t>Stage Oven bouwen</t>
  </si>
  <si>
    <t>Stage Vakwerk</t>
  </si>
  <si>
    <t>Ateliers + schoolbezoeken</t>
  </si>
  <si>
    <t>Gemeentelijke exploitatietoelage (index 2%)</t>
  </si>
  <si>
    <t>Investering inrichting Tentoonstelling Liermolen + vergaderzaal</t>
  </si>
  <si>
    <t>Consessie Liermolen - Horeca</t>
  </si>
  <si>
    <t>Consessie Liermolen - woningen</t>
  </si>
  <si>
    <t>Huur Liermolen - zaal</t>
  </si>
  <si>
    <t>CERA Boombank</t>
  </si>
  <si>
    <t>Inkomsten uit terugkerende Subsidies</t>
  </si>
  <si>
    <t>Inkomsten uit eenmalige subsidies (investeringen)</t>
  </si>
  <si>
    <t>Inkomsten uit eigen werking</t>
  </si>
  <si>
    <t>Verschil</t>
  </si>
  <si>
    <t>vzw HEEMSCHUT  -   Begroting Uitgaven 2025 - 2031</t>
  </si>
  <si>
    <t>Onderhoud en herstelling gebouwen</t>
  </si>
  <si>
    <t>Digitale transformatie (Collectieregistratie systeem, ID-Doc, boekhoudpakket)</t>
  </si>
  <si>
    <t>Verbruik Water Guldendal</t>
  </si>
  <si>
    <t>Verbruik Water Liermolen Museum</t>
  </si>
  <si>
    <t>Verbruik Water Liermolen Café</t>
  </si>
  <si>
    <t>Verbruik Water Tommenmolen</t>
  </si>
  <si>
    <t>Verbruik gas Guldendal</t>
  </si>
  <si>
    <t>Verbruik gas Liermolen Museum</t>
  </si>
  <si>
    <t>Verbruik gas Liermolen Café</t>
  </si>
  <si>
    <t>Verbruik gas Tommenmolen Schuur + molen</t>
  </si>
  <si>
    <t>Verbruik gas Tommenmolen Woonhuis</t>
  </si>
  <si>
    <t>Verbruik Elektriciteit Guldendal</t>
  </si>
  <si>
    <t>Verbruik Elektriciteit Liermolen Zaal</t>
  </si>
  <si>
    <t>Verbruik Elektriciteit Liermolen Café</t>
  </si>
  <si>
    <t>Verbruik Elektriciteit Tommenmolen Schuur + molen</t>
  </si>
  <si>
    <t>Verbruik Elektriciteit Tommenmolen Woonhuis</t>
  </si>
  <si>
    <t>Externe diensten – Lesgevers</t>
  </si>
  <si>
    <t>Internet Guldendal</t>
  </si>
  <si>
    <t>Internet Liermolen</t>
  </si>
  <si>
    <t>Internet Tommenmolen</t>
  </si>
  <si>
    <t xml:space="preserve">Boombank </t>
  </si>
  <si>
    <t xml:space="preserve">Veiligheid en Gezondheid </t>
  </si>
  <si>
    <t>Huur Bancontact</t>
  </si>
  <si>
    <t>Personeelskost</t>
  </si>
  <si>
    <t>Investeringstoelagen budget 2025 Speelzones + fietsenstalling</t>
  </si>
  <si>
    <t>Investeringstoelagen budget 2025 Speelzones, fietsenstalling, smederij</t>
  </si>
  <si>
    <t>Saldo vorig boekjaar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</si>
</sst>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3" formatCode="_-* #,##0.00_-;\-* #,##0.00_-;_-* &quot;-&quot;??_-;_-@_-"/>
    <numFmt numFmtId="164" formatCode="[$€-2]\ #,##0;[Red]\-[$€-2]\ #,##0"/>
    <numFmt numFmtId="165" formatCode="[$€-2]\ #,##0"/>
    <numFmt numFmtId="166" formatCode="_-* #,##0_-;\-* #,##0_-;_-* &quot;-&quot;??_-;_-@_-"/>
    <numFmt numFmtId="167" formatCode="#,##0\ _€;\-#,##0\ _€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indexed="64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/>
    <xf numFmtId="164" fontId="5" fillId="0" borderId="9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9" fontId="7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right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6" xfId="0" applyFont="1" applyBorder="1" applyAlignment="1">
      <alignment horizontal="right" vertical="center"/>
    </xf>
    <xf numFmtId="0" fontId="5" fillId="0" borderId="7" xfId="0" applyFont="1" applyBorder="1" applyAlignment="1">
      <alignment vertical="center"/>
    </xf>
    <xf numFmtId="0" fontId="5" fillId="0" borderId="13" xfId="0" applyFont="1" applyBorder="1" applyAlignment="1">
      <alignment horizontal="right" vertical="center"/>
    </xf>
    <xf numFmtId="0" fontId="5" fillId="0" borderId="14" xfId="0" applyFont="1" applyBorder="1" applyAlignment="1">
      <alignment vertical="center"/>
    </xf>
    <xf numFmtId="0" fontId="1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  <xf numFmtId="165" fontId="5" fillId="0" borderId="0" xfId="0" applyNumberFormat="1" applyFont="1"/>
    <xf numFmtId="0" fontId="5" fillId="0" borderId="0" xfId="0" applyFont="1" applyAlignment="1">
      <alignment horizontal="right"/>
    </xf>
    <xf numFmtId="0" fontId="10" fillId="0" borderId="4" xfId="0" applyFont="1" applyBorder="1"/>
    <xf numFmtId="0" fontId="5" fillId="0" borderId="3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12" fillId="0" borderId="4" xfId="0" applyFont="1" applyBorder="1" applyAlignment="1">
      <alignment horizontal="left" vertical="center" wrapText="1"/>
    </xf>
    <xf numFmtId="166" fontId="0" fillId="0" borderId="0" xfId="3" applyNumberFormat="1" applyFont="1"/>
    <xf numFmtId="166" fontId="1" fillId="0" borderId="12" xfId="3" applyNumberFormat="1" applyFont="1" applyBorder="1" applyAlignment="1">
      <alignment horizontal="center" vertical="center" wrapText="1"/>
    </xf>
    <xf numFmtId="166" fontId="6" fillId="0" borderId="12" xfId="3" applyNumberFormat="1" applyFont="1" applyBorder="1" applyAlignment="1">
      <alignment horizontal="center" vertical="center" wrapText="1"/>
    </xf>
    <xf numFmtId="166" fontId="5" fillId="0" borderId="15" xfId="3" applyNumberFormat="1" applyFont="1" applyBorder="1" applyAlignment="1">
      <alignment horizontal="center"/>
    </xf>
    <xf numFmtId="166" fontId="5" fillId="0" borderId="9" xfId="3" applyNumberFormat="1" applyFont="1" applyBorder="1" applyAlignment="1">
      <alignment horizontal="center"/>
    </xf>
    <xf numFmtId="166" fontId="5" fillId="0" borderId="11" xfId="3" applyNumberFormat="1" applyFont="1" applyBorder="1" applyAlignment="1">
      <alignment horizontal="center"/>
    </xf>
    <xf numFmtId="166" fontId="5" fillId="0" borderId="9" xfId="3" applyNumberFormat="1" applyFont="1" applyBorder="1" applyAlignment="1">
      <alignment horizontal="center" vertical="center"/>
    </xf>
    <xf numFmtId="166" fontId="5" fillId="0" borderId="8" xfId="3" applyNumberFormat="1" applyFont="1" applyBorder="1" applyAlignment="1">
      <alignment horizontal="center"/>
    </xf>
    <xf numFmtId="166" fontId="0" fillId="0" borderId="0" xfId="3" applyNumberFormat="1" applyFont="1" applyAlignment="1">
      <alignment horizontal="center"/>
    </xf>
    <xf numFmtId="166" fontId="9" fillId="0" borderId="12" xfId="3" applyNumberFormat="1" applyFont="1" applyBorder="1" applyAlignment="1">
      <alignment horizont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166" fontId="5" fillId="0" borderId="18" xfId="3" applyNumberFormat="1" applyFont="1" applyBorder="1" applyAlignment="1">
      <alignment horizont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166" fontId="5" fillId="0" borderId="12" xfId="3" applyNumberFormat="1" applyFont="1" applyBorder="1" applyAlignment="1">
      <alignment horizontal="center"/>
    </xf>
    <xf numFmtId="0" fontId="14" fillId="0" borderId="3" xfId="0" applyFont="1" applyBorder="1" applyAlignment="1">
      <alignment horizontal="right" vertical="center"/>
    </xf>
    <xf numFmtId="166" fontId="6" fillId="0" borderId="12" xfId="3" applyNumberFormat="1" applyFont="1" applyBorder="1" applyAlignment="1">
      <alignment horizontal="center" vertical="center"/>
    </xf>
    <xf numFmtId="166" fontId="5" fillId="0" borderId="11" xfId="3" applyNumberFormat="1" applyFont="1" applyBorder="1" applyAlignment="1">
      <alignment horizontal="center" vertical="center"/>
    </xf>
    <xf numFmtId="166" fontId="5" fillId="0" borderId="8" xfId="3" applyNumberFormat="1" applyFont="1" applyBorder="1" applyAlignment="1">
      <alignment horizontal="center" vertical="center"/>
    </xf>
    <xf numFmtId="166" fontId="0" fillId="0" borderId="0" xfId="3" applyNumberFormat="1" applyFont="1" applyAlignment="1">
      <alignment horizontal="center" vertical="center"/>
    </xf>
    <xf numFmtId="166" fontId="1" fillId="0" borderId="0" xfId="3" applyNumberFormat="1" applyFont="1" applyAlignment="1">
      <alignment horizontal="center" vertical="center"/>
    </xf>
    <xf numFmtId="166" fontId="5" fillId="0" borderId="14" xfId="3" applyNumberFormat="1" applyFont="1" applyBorder="1" applyAlignment="1">
      <alignment horizontal="center" vertical="center"/>
    </xf>
    <xf numFmtId="166" fontId="5" fillId="0" borderId="1" xfId="3" applyNumberFormat="1" applyFont="1" applyBorder="1" applyAlignment="1">
      <alignment horizontal="center" vertical="center"/>
    </xf>
    <xf numFmtId="166" fontId="10" fillId="0" borderId="12" xfId="3" applyNumberFormat="1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9" fontId="2" fillId="0" borderId="0" xfId="4" applyFont="1"/>
    <xf numFmtId="43" fontId="2" fillId="0" borderId="0" xfId="3" applyFont="1"/>
    <xf numFmtId="0" fontId="17" fillId="0" borderId="0" xfId="0" applyFont="1"/>
    <xf numFmtId="0" fontId="0" fillId="0" borderId="13" xfId="0" applyBorder="1"/>
    <xf numFmtId="166" fontId="0" fillId="0" borderId="14" xfId="0" applyNumberFormat="1" applyBorder="1"/>
    <xf numFmtId="0" fontId="0" fillId="0" borderId="14" xfId="0" applyBorder="1"/>
    <xf numFmtId="0" fontId="0" fillId="0" borderId="3" xfId="0" applyBorder="1"/>
    <xf numFmtId="166" fontId="0" fillId="0" borderId="1" xfId="0" applyNumberFormat="1" applyBorder="1"/>
    <xf numFmtId="0" fontId="0" fillId="0" borderId="1" xfId="0" applyBorder="1"/>
    <xf numFmtId="0" fontId="0" fillId="0" borderId="6" xfId="0" applyBorder="1"/>
    <xf numFmtId="166" fontId="0" fillId="0" borderId="7" xfId="0" applyNumberFormat="1" applyBorder="1"/>
    <xf numFmtId="167" fontId="9" fillId="0" borderId="4" xfId="3" applyNumberFormat="1" applyFont="1" applyBorder="1" applyAlignment="1">
      <alignment vertical="center"/>
    </xf>
    <xf numFmtId="0" fontId="0" fillId="0" borderId="12" xfId="3" applyNumberFormat="1" applyFont="1" applyBorder="1" applyAlignment="1">
      <alignment horizontal="center" vertical="center" wrapText="1"/>
    </xf>
    <xf numFmtId="4" fontId="0" fillId="0" borderId="0" xfId="0" applyNumberFormat="1"/>
    <xf numFmtId="166" fontId="5" fillId="0" borderId="7" xfId="3" applyNumberFormat="1" applyFont="1" applyBorder="1" applyAlignment="1">
      <alignment horizontal="center" vertical="center"/>
    </xf>
    <xf numFmtId="166" fontId="10" fillId="0" borderId="5" xfId="3" applyNumberFormat="1" applyFont="1" applyBorder="1"/>
    <xf numFmtId="0" fontId="10" fillId="0" borderId="19" xfId="0" applyFont="1" applyBorder="1"/>
    <xf numFmtId="166" fontId="10" fillId="0" borderId="20" xfId="3" applyNumberFormat="1" applyFont="1" applyBorder="1"/>
    <xf numFmtId="166" fontId="18" fillId="0" borderId="9" xfId="3" applyNumberFormat="1" applyFont="1" applyBorder="1" applyAlignment="1">
      <alignment horizontal="center" vertical="center"/>
    </xf>
    <xf numFmtId="166" fontId="18" fillId="0" borderId="18" xfId="3" applyNumberFormat="1" applyFont="1" applyBorder="1" applyAlignment="1">
      <alignment horizontal="center"/>
    </xf>
  </cellXfs>
  <cellStyles count="5">
    <cellStyle name="Komma" xfId="3" builtinId="3"/>
    <cellStyle name="Procent" xfId="4" builtinId="5"/>
    <cellStyle name="Standaard" xfId="0" builtinId="0"/>
    <cellStyle name="Standaard 2" xfId="1" xr:uid="{00000000-0005-0000-0000-000003000000}"/>
    <cellStyle name="Standaard 3" xfId="2" xr:uid="{00000000-0005-0000-0000-000004000000}"/>
  </cellStyles>
  <dxfs count="1">
    <dxf>
      <font>
        <color theme="6"/>
      </font>
    </dxf>
  </dxfs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Custom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70AD47"/>
      </a:accent2>
      <a:accent3>
        <a:srgbClr val="FF0000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56"/>
  <sheetViews>
    <sheetView zoomScaleNormal="100" workbookViewId="0">
      <pane ySplit="6" topLeftCell="A22" activePane="bottomLeft" state="frozen"/>
      <selection activeCell="H24" sqref="H24"/>
      <selection pane="bottomLeft" activeCell="D55" sqref="D55"/>
    </sheetView>
  </sheetViews>
  <sheetFormatPr defaultColWidth="9.140625" defaultRowHeight="14.25" x14ac:dyDescent="0.2"/>
  <cols>
    <col min="1" max="1" width="6.5703125" style="1" customWidth="1"/>
    <col min="2" max="2" width="15.5703125" style="1" bestFit="1" customWidth="1"/>
    <col min="3" max="3" width="56.28515625" style="1" bestFit="1" customWidth="1"/>
    <col min="4" max="4" width="16.7109375" style="1" customWidth="1"/>
    <col min="5" max="5" width="12.140625" style="1" hidden="1" customWidth="1"/>
    <col min="6" max="6" width="9.140625" style="1"/>
    <col min="7" max="7" width="14.140625" style="1" bestFit="1" customWidth="1"/>
    <col min="8" max="16384" width="9.140625" style="1"/>
  </cols>
  <sheetData>
    <row r="1" spans="2:5" customFormat="1" ht="15" x14ac:dyDescent="0.25">
      <c r="B1" s="64"/>
      <c r="C1" s="64" t="s">
        <v>111</v>
      </c>
      <c r="D1" s="64"/>
    </row>
    <row r="2" spans="2:5" customFormat="1" ht="12" customHeight="1" x14ac:dyDescent="0.25">
      <c r="B2" s="1"/>
      <c r="C2" s="1"/>
      <c r="D2" s="1"/>
    </row>
    <row r="3" spans="2:5" x14ac:dyDescent="0.2">
      <c r="E3" s="3"/>
    </row>
    <row r="5" spans="2:5" ht="15" thickBot="1" x14ac:dyDescent="0.25"/>
    <row r="6" spans="2:5" s="66" customFormat="1" ht="45" customHeight="1" thickTop="1" thickBot="1" x14ac:dyDescent="0.25">
      <c r="B6" s="20" t="s">
        <v>6</v>
      </c>
      <c r="C6" s="21" t="s">
        <v>7</v>
      </c>
      <c r="D6" s="40" t="s">
        <v>8</v>
      </c>
      <c r="E6" s="65" t="s">
        <v>112</v>
      </c>
    </row>
    <row r="7" spans="2:5" ht="15.75" thickTop="1" x14ac:dyDescent="0.25">
      <c r="B7" s="22"/>
      <c r="C7" s="23"/>
      <c r="D7" s="39"/>
    </row>
    <row r="8" spans="2:5" ht="15.75" x14ac:dyDescent="0.25">
      <c r="B8" s="24" t="s">
        <v>9</v>
      </c>
      <c r="C8" s="25" t="s">
        <v>10</v>
      </c>
      <c r="D8" s="39"/>
      <c r="E8" s="67"/>
    </row>
    <row r="9" spans="2:5" ht="15.75" thickBot="1" x14ac:dyDescent="0.3">
      <c r="B9" s="22"/>
      <c r="C9" s="23"/>
      <c r="D9" s="39"/>
    </row>
    <row r="10" spans="2:5" ht="14.1" customHeight="1" thickTop="1" thickBot="1" x14ac:dyDescent="0.25">
      <c r="B10" s="38">
        <v>70</v>
      </c>
      <c r="C10" s="26" t="s">
        <v>11</v>
      </c>
      <c r="D10" s="41">
        <f>SUM(D11:D20)</f>
        <v>76300</v>
      </c>
      <c r="E10" s="41"/>
    </row>
    <row r="11" spans="2:5" ht="14.1" customHeight="1" thickTop="1" x14ac:dyDescent="0.2">
      <c r="B11" s="17">
        <v>701100</v>
      </c>
      <c r="C11" s="18" t="s">
        <v>74</v>
      </c>
      <c r="D11" s="42">
        <v>6000</v>
      </c>
      <c r="E11" s="42"/>
    </row>
    <row r="12" spans="2:5" ht="14.1" customHeight="1" x14ac:dyDescent="0.2">
      <c r="B12" s="12">
        <v>701110</v>
      </c>
      <c r="C12" s="13" t="s">
        <v>75</v>
      </c>
      <c r="D12" s="43">
        <v>6000</v>
      </c>
      <c r="E12" s="43"/>
    </row>
    <row r="13" spans="2:5" ht="14.1" customHeight="1" x14ac:dyDescent="0.2">
      <c r="B13" s="35">
        <v>701130</v>
      </c>
      <c r="C13" s="14" t="s">
        <v>114</v>
      </c>
      <c r="D13" s="43">
        <v>16000</v>
      </c>
      <c r="E13" s="43" t="s">
        <v>113</v>
      </c>
    </row>
    <row r="14" spans="2:5" ht="14.1" customHeight="1" x14ac:dyDescent="0.2">
      <c r="B14" s="35">
        <v>701131</v>
      </c>
      <c r="C14" s="14" t="s">
        <v>115</v>
      </c>
      <c r="D14" s="43">
        <v>10800</v>
      </c>
      <c r="E14" s="43" t="s">
        <v>113</v>
      </c>
    </row>
    <row r="15" spans="2:5" ht="14.1" customHeight="1" x14ac:dyDescent="0.2">
      <c r="B15" s="35">
        <v>701132</v>
      </c>
      <c r="C15" s="14" t="s">
        <v>116</v>
      </c>
      <c r="D15" s="43">
        <v>7500</v>
      </c>
      <c r="E15" s="43" t="s">
        <v>113</v>
      </c>
    </row>
    <row r="16" spans="2:5" s="68" customFormat="1" ht="14.1" customHeight="1" x14ac:dyDescent="0.2">
      <c r="B16" s="35">
        <v>701140</v>
      </c>
      <c r="C16" s="14" t="s">
        <v>77</v>
      </c>
      <c r="D16" s="43">
        <v>5000</v>
      </c>
      <c r="E16" s="43" t="s">
        <v>113</v>
      </c>
    </row>
    <row r="17" spans="2:9" s="68" customFormat="1" ht="14.1" customHeight="1" x14ac:dyDescent="0.2">
      <c r="B17" s="35">
        <v>701150</v>
      </c>
      <c r="C17" s="14" t="s">
        <v>117</v>
      </c>
      <c r="D17" s="43">
        <v>21000</v>
      </c>
      <c r="E17" s="43" t="s">
        <v>113</v>
      </c>
    </row>
    <row r="18" spans="2:9" ht="14.1" customHeight="1" x14ac:dyDescent="0.2">
      <c r="B18" s="35">
        <v>703010</v>
      </c>
      <c r="C18" s="14" t="s">
        <v>76</v>
      </c>
      <c r="D18" s="43">
        <v>1000</v>
      </c>
      <c r="E18" s="43" t="s">
        <v>113</v>
      </c>
    </row>
    <row r="19" spans="2:9" ht="14.1" customHeight="1" x14ac:dyDescent="0.2">
      <c r="B19" s="35">
        <v>703100</v>
      </c>
      <c r="C19" s="13" t="s">
        <v>61</v>
      </c>
      <c r="D19" s="43">
        <v>1500</v>
      </c>
      <c r="E19" s="43" t="s">
        <v>113</v>
      </c>
    </row>
    <row r="20" spans="2:9" ht="14.1" customHeight="1" thickBot="1" x14ac:dyDescent="0.25">
      <c r="B20" s="35">
        <v>704100</v>
      </c>
      <c r="C20" s="13" t="s">
        <v>14</v>
      </c>
      <c r="D20" s="43">
        <v>1500</v>
      </c>
      <c r="E20" s="43"/>
    </row>
    <row r="21" spans="2:9" ht="14.1" customHeight="1" thickTop="1" thickBot="1" x14ac:dyDescent="0.25">
      <c r="B21" s="27">
        <v>74</v>
      </c>
      <c r="C21" s="9" t="s">
        <v>89</v>
      </c>
      <c r="D21" s="41">
        <f>SUM(D22:D43)</f>
        <v>1191650</v>
      </c>
      <c r="E21" s="41"/>
    </row>
    <row r="22" spans="2:9" ht="14.1" customHeight="1" thickTop="1" x14ac:dyDescent="0.2">
      <c r="B22" s="37">
        <v>740100</v>
      </c>
      <c r="C22" s="11" t="s">
        <v>12</v>
      </c>
      <c r="D22" s="44">
        <v>341700</v>
      </c>
      <c r="E22" s="44" t="s">
        <v>113</v>
      </c>
    </row>
    <row r="23" spans="2:9" ht="14.1" customHeight="1" x14ac:dyDescent="0.2">
      <c r="B23" s="35">
        <v>740101</v>
      </c>
      <c r="C23" s="13" t="s">
        <v>13</v>
      </c>
      <c r="D23" s="43">
        <v>50000</v>
      </c>
      <c r="E23" s="43"/>
    </row>
    <row r="24" spans="2:9" ht="14.1" customHeight="1" x14ac:dyDescent="0.2">
      <c r="B24" s="35">
        <v>740300</v>
      </c>
      <c r="C24" s="13" t="s">
        <v>118</v>
      </c>
      <c r="D24" s="45">
        <v>529958</v>
      </c>
      <c r="E24" s="45" t="s">
        <v>113</v>
      </c>
      <c r="I24" s="69"/>
    </row>
    <row r="25" spans="2:9" ht="14.1" customHeight="1" x14ac:dyDescent="0.2">
      <c r="B25" s="35">
        <v>740301</v>
      </c>
      <c r="C25" s="13" t="s">
        <v>58</v>
      </c>
      <c r="D25" s="43">
        <v>0</v>
      </c>
      <c r="E25" s="43"/>
      <c r="G25" s="70"/>
    </row>
    <row r="26" spans="2:9" ht="14.1" customHeight="1" x14ac:dyDescent="0.2">
      <c r="B26" s="35">
        <v>740302</v>
      </c>
      <c r="C26" s="13" t="s">
        <v>73</v>
      </c>
      <c r="D26" s="43">
        <v>0</v>
      </c>
      <c r="E26" s="43"/>
    </row>
    <row r="27" spans="2:9" ht="14.1" customHeight="1" x14ac:dyDescent="0.2">
      <c r="B27" s="35">
        <v>740303</v>
      </c>
      <c r="C27" s="13" t="s">
        <v>22</v>
      </c>
      <c r="D27" s="43">
        <v>0</v>
      </c>
      <c r="E27" s="43"/>
    </row>
    <row r="28" spans="2:9" ht="14.1" customHeight="1" x14ac:dyDescent="0.2">
      <c r="B28" s="35">
        <v>740304</v>
      </c>
      <c r="C28" s="13" t="s">
        <v>91</v>
      </c>
      <c r="D28" s="43">
        <v>80000</v>
      </c>
      <c r="E28" s="43"/>
    </row>
    <row r="29" spans="2:9" ht="14.1" customHeight="1" x14ac:dyDescent="0.2">
      <c r="B29" s="35">
        <v>740305</v>
      </c>
      <c r="C29" s="13" t="s">
        <v>154</v>
      </c>
      <c r="D29" s="43">
        <v>30000</v>
      </c>
      <c r="E29" s="43"/>
    </row>
    <row r="30" spans="2:9" ht="14.1" customHeight="1" x14ac:dyDescent="0.2">
      <c r="B30" s="35">
        <v>740306</v>
      </c>
      <c r="C30" s="13" t="s">
        <v>119</v>
      </c>
      <c r="D30" s="43">
        <v>0</v>
      </c>
      <c r="E30" s="43"/>
    </row>
    <row r="31" spans="2:9" ht="14.1" customHeight="1" x14ac:dyDescent="0.2">
      <c r="B31" s="35">
        <v>742100</v>
      </c>
      <c r="C31" s="13" t="s">
        <v>17</v>
      </c>
      <c r="D31" s="43">
        <v>500</v>
      </c>
      <c r="E31" s="43"/>
    </row>
    <row r="32" spans="2:9" ht="14.1" customHeight="1" x14ac:dyDescent="0.2">
      <c r="B32" s="35">
        <v>743100</v>
      </c>
      <c r="C32" s="13" t="s">
        <v>18</v>
      </c>
      <c r="D32" s="43">
        <v>22000</v>
      </c>
      <c r="E32" s="43"/>
    </row>
    <row r="33" spans="2:5" ht="14.1" customHeight="1" x14ac:dyDescent="0.2">
      <c r="B33" s="35">
        <v>743310</v>
      </c>
      <c r="C33" s="13" t="s">
        <v>19</v>
      </c>
      <c r="D33" s="43">
        <v>500</v>
      </c>
      <c r="E33" s="43"/>
    </row>
    <row r="34" spans="2:5" ht="14.1" customHeight="1" x14ac:dyDescent="0.2">
      <c r="B34" s="35">
        <v>744110</v>
      </c>
      <c r="C34" s="13" t="s">
        <v>15</v>
      </c>
      <c r="D34" s="43">
        <v>11500</v>
      </c>
      <c r="E34" s="43"/>
    </row>
    <row r="35" spans="2:5" ht="14.1" customHeight="1" x14ac:dyDescent="0.2">
      <c r="B35" s="35">
        <v>744120</v>
      </c>
      <c r="C35" s="13" t="s">
        <v>120</v>
      </c>
      <c r="D35" s="43">
        <v>0</v>
      </c>
      <c r="E35" s="43"/>
    </row>
    <row r="36" spans="2:5" ht="14.1" customHeight="1" x14ac:dyDescent="0.2">
      <c r="B36" s="35">
        <v>744120</v>
      </c>
      <c r="C36" s="13" t="s">
        <v>121</v>
      </c>
      <c r="D36" s="43">
        <v>0</v>
      </c>
      <c r="E36" s="43"/>
    </row>
    <row r="37" spans="2:5" ht="14.1" customHeight="1" x14ac:dyDescent="0.2">
      <c r="B37" s="35">
        <v>744130</v>
      </c>
      <c r="C37" s="13" t="s">
        <v>122</v>
      </c>
      <c r="D37" s="43">
        <v>0</v>
      </c>
      <c r="E37" s="43"/>
    </row>
    <row r="38" spans="2:5" ht="14.1" customHeight="1" x14ac:dyDescent="0.2">
      <c r="B38" s="35">
        <v>744140</v>
      </c>
      <c r="C38" s="13" t="s">
        <v>78</v>
      </c>
      <c r="D38" s="43">
        <v>0</v>
      </c>
      <c r="E38" s="43"/>
    </row>
    <row r="39" spans="2:5" ht="14.1" customHeight="1" x14ac:dyDescent="0.2">
      <c r="B39" s="35">
        <v>744510</v>
      </c>
      <c r="C39" s="13" t="s">
        <v>21</v>
      </c>
      <c r="D39" s="43">
        <v>10000</v>
      </c>
      <c r="E39" s="43"/>
    </row>
    <row r="40" spans="2:5" ht="14.1" customHeight="1" x14ac:dyDescent="0.2">
      <c r="B40" s="35">
        <v>744511</v>
      </c>
      <c r="C40" s="13" t="s">
        <v>123</v>
      </c>
      <c r="D40" s="43">
        <v>3000</v>
      </c>
      <c r="E40" s="43"/>
    </row>
    <row r="41" spans="2:5" s="71" customFormat="1" ht="14.1" customHeight="1" x14ac:dyDescent="0.25">
      <c r="B41" s="49">
        <v>744599</v>
      </c>
      <c r="C41" s="50" t="s">
        <v>106</v>
      </c>
      <c r="D41" s="51">
        <v>1000</v>
      </c>
      <c r="E41" s="51"/>
    </row>
    <row r="42" spans="2:5" s="71" customFormat="1" ht="14.1" customHeight="1" x14ac:dyDescent="0.25">
      <c r="B42" s="49">
        <v>790011</v>
      </c>
      <c r="C42" s="50" t="s">
        <v>155</v>
      </c>
      <c r="D42" s="88">
        <v>110492</v>
      </c>
      <c r="E42" s="51"/>
    </row>
    <row r="43" spans="2:5" s="71" customFormat="1" ht="14.1" customHeight="1" thickBot="1" x14ac:dyDescent="0.3">
      <c r="B43" s="36">
        <v>745100</v>
      </c>
      <c r="C43" s="16" t="s">
        <v>16</v>
      </c>
      <c r="D43" s="46">
        <v>1000</v>
      </c>
      <c r="E43" s="46"/>
    </row>
    <row r="44" spans="2:5" s="71" customFormat="1" ht="14.1" customHeight="1" thickTop="1" thickBot="1" x14ac:dyDescent="0.3">
      <c r="B44" s="27">
        <v>75</v>
      </c>
      <c r="C44" s="9" t="s">
        <v>90</v>
      </c>
      <c r="D44" s="41">
        <f>SUM(D45)</f>
        <v>50</v>
      </c>
      <c r="E44" s="41"/>
    </row>
    <row r="45" spans="2:5" s="71" customFormat="1" ht="14.1" customHeight="1" thickTop="1" thickBot="1" x14ac:dyDescent="0.3">
      <c r="B45" s="52">
        <v>751511</v>
      </c>
      <c r="C45" s="53" t="s">
        <v>88</v>
      </c>
      <c r="D45" s="54">
        <v>50</v>
      </c>
      <c r="E45" s="54"/>
    </row>
    <row r="46" spans="2:5" s="71" customFormat="1" ht="14.1" customHeight="1" thickTop="1" thickBot="1" x14ac:dyDescent="0.3">
      <c r="B46" s="23"/>
      <c r="C46" s="23"/>
      <c r="D46" s="47"/>
      <c r="E46" s="47"/>
    </row>
    <row r="47" spans="2:5" s="71" customFormat="1" ht="14.1" customHeight="1" thickTop="1" thickBot="1" x14ac:dyDescent="0.3">
      <c r="B47" s="25"/>
      <c r="C47" s="29" t="s">
        <v>23</v>
      </c>
      <c r="D47" s="48">
        <f>SUM(D44,D21,D10)</f>
        <v>1268000</v>
      </c>
      <c r="E47" s="48"/>
    </row>
    <row r="48" spans="2:5" ht="15.75" thickTop="1" thickBot="1" x14ac:dyDescent="0.25"/>
    <row r="49" spans="3:5" ht="15.75" thickTop="1" x14ac:dyDescent="0.25">
      <c r="C49" s="72" t="s">
        <v>124</v>
      </c>
      <c r="D49" s="73">
        <f>SUM(D22,D23,D24,D32)</f>
        <v>943658</v>
      </c>
      <c r="E49" s="74"/>
    </row>
    <row r="50" spans="3:5" ht="15" x14ac:dyDescent="0.25">
      <c r="C50" s="75" t="s">
        <v>125</v>
      </c>
      <c r="D50" s="76">
        <f>SUM(D25,D26,D27,D39)</f>
        <v>10000</v>
      </c>
      <c r="E50" s="77"/>
    </row>
    <row r="51" spans="3:5" ht="15.75" thickBot="1" x14ac:dyDescent="0.3">
      <c r="C51" s="78" t="s">
        <v>126</v>
      </c>
      <c r="D51" s="79">
        <f t="shared" ref="D51:E51" si="0">SUM(D11:D20,D34,D39,D41,D43,D35,D37,D38)</f>
        <v>99800</v>
      </c>
      <c r="E51" s="79">
        <f t="shared" si="0"/>
        <v>0</v>
      </c>
    </row>
    <row r="52" spans="3:5" ht="15.75" thickTop="1" thickBot="1" x14ac:dyDescent="0.25"/>
    <row r="53" spans="3:5" ht="17.25" thickTop="1" thickBot="1" x14ac:dyDescent="0.25">
      <c r="C53" s="29" t="str">
        <f>Uitgaven!C90</f>
        <v>ALGEMEEN TOTAAL UITGAVEN</v>
      </c>
      <c r="D53" s="80">
        <f>Uitgaven!D90</f>
        <v>1268000.48</v>
      </c>
      <c r="E53" s="80"/>
    </row>
    <row r="54" spans="3:5" ht="15.75" thickTop="1" thickBot="1" x14ac:dyDescent="0.25"/>
    <row r="55" spans="3:5" ht="17.25" thickTop="1" thickBot="1" x14ac:dyDescent="0.25">
      <c r="C55" s="29" t="s">
        <v>127</v>
      </c>
      <c r="D55" s="80">
        <f>D$47-D$53</f>
        <v>-0.47999999998137355</v>
      </c>
      <c r="E55" s="80"/>
    </row>
    <row r="56" spans="3:5" ht="15" thickTop="1" x14ac:dyDescent="0.2"/>
  </sheetData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&amp;R&amp;8beg 2024
Pagina 3 van 3
04/12/2024
&amp;11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J97"/>
  <sheetViews>
    <sheetView tabSelected="1" zoomScaleNormal="100" workbookViewId="0">
      <pane ySplit="4" topLeftCell="A5" activePane="bottomLeft" state="frozen"/>
      <selection activeCell="H24" sqref="H24"/>
      <selection pane="bottomLeft" activeCell="D17" sqref="D17"/>
    </sheetView>
  </sheetViews>
  <sheetFormatPr defaultColWidth="8.85546875" defaultRowHeight="15" x14ac:dyDescent="0.25"/>
  <cols>
    <col min="1" max="1" width="6.5703125" customWidth="1"/>
    <col min="2" max="2" width="11.42578125" bestFit="1" customWidth="1"/>
    <col min="3" max="3" width="71.140625" bestFit="1" customWidth="1"/>
    <col min="4" max="4" width="18.42578125" style="39" customWidth="1"/>
    <col min="10" max="10" width="9.85546875" bestFit="1" customWidth="1"/>
  </cols>
  <sheetData>
    <row r="1" spans="2:4" x14ac:dyDescent="0.25">
      <c r="C1" s="19" t="s">
        <v>128</v>
      </c>
    </row>
    <row r="2" spans="2:4" ht="12" customHeight="1" x14ac:dyDescent="0.25"/>
    <row r="3" spans="2:4" ht="15.75" thickBot="1" x14ac:dyDescent="0.3"/>
    <row r="4" spans="2:4" ht="33" thickTop="1" thickBot="1" x14ac:dyDescent="0.3">
      <c r="B4" s="20" t="s">
        <v>6</v>
      </c>
      <c r="C4" s="30" t="s">
        <v>30</v>
      </c>
      <c r="D4" s="81">
        <v>2025</v>
      </c>
    </row>
    <row r="5" spans="2:4" ht="14.1" customHeight="1" thickTop="1" x14ac:dyDescent="0.25">
      <c r="B5" s="22"/>
      <c r="C5" s="23"/>
    </row>
    <row r="6" spans="2:4" ht="15.75" x14ac:dyDescent="0.25">
      <c r="B6" s="24" t="s">
        <v>9</v>
      </c>
      <c r="C6" s="25" t="s">
        <v>31</v>
      </c>
    </row>
    <row r="7" spans="2:4" ht="14.1" customHeight="1" thickBot="1" x14ac:dyDescent="0.3">
      <c r="B7" s="22"/>
      <c r="C7" s="23"/>
    </row>
    <row r="8" spans="2:4" ht="14.1" customHeight="1" thickTop="1" thickBot="1" x14ac:dyDescent="0.3">
      <c r="B8" s="8">
        <v>600</v>
      </c>
      <c r="C8" s="26" t="s">
        <v>104</v>
      </c>
      <c r="D8" s="56">
        <f>SUM(D9:D11)</f>
        <v>60000</v>
      </c>
    </row>
    <row r="9" spans="2:4" ht="14.1" customHeight="1" thickTop="1" x14ac:dyDescent="0.25">
      <c r="B9" s="10">
        <v>600121</v>
      </c>
      <c r="C9" s="11" t="s">
        <v>32</v>
      </c>
      <c r="D9" s="57">
        <v>5000</v>
      </c>
    </row>
    <row r="10" spans="2:4" ht="14.1" customHeight="1" x14ac:dyDescent="0.25">
      <c r="B10" s="12">
        <v>600221</v>
      </c>
      <c r="C10" s="13" t="s">
        <v>33</v>
      </c>
      <c r="D10" s="45">
        <v>20000</v>
      </c>
    </row>
    <row r="11" spans="2:4" ht="14.1" customHeight="1" thickBot="1" x14ac:dyDescent="0.3">
      <c r="B11" s="12">
        <v>600400</v>
      </c>
      <c r="C11" s="13" t="s">
        <v>110</v>
      </c>
      <c r="D11" s="45">
        <v>35000</v>
      </c>
    </row>
    <row r="12" spans="2:4" ht="14.1" customHeight="1" thickTop="1" thickBot="1" x14ac:dyDescent="0.3">
      <c r="B12" s="8">
        <v>604</v>
      </c>
      <c r="C12" s="26" t="s">
        <v>103</v>
      </c>
      <c r="D12" s="56">
        <f>SUM(D13)</f>
        <v>1500</v>
      </c>
    </row>
    <row r="13" spans="2:4" ht="14.1" customHeight="1" thickTop="1" thickBot="1" x14ac:dyDescent="0.3">
      <c r="B13" s="12">
        <v>604021</v>
      </c>
      <c r="C13" s="13" t="s">
        <v>60</v>
      </c>
      <c r="D13" s="45">
        <v>1500</v>
      </c>
    </row>
    <row r="14" spans="2:4" ht="14.1" customHeight="1" thickTop="1" thickBot="1" x14ac:dyDescent="0.3">
      <c r="B14" s="8">
        <v>61</v>
      </c>
      <c r="C14" s="26" t="s">
        <v>102</v>
      </c>
      <c r="D14" s="56">
        <f t="shared" ref="D14" si="0">SUM(D15:D59)</f>
        <v>100466</v>
      </c>
    </row>
    <row r="15" spans="2:4" ht="14.1" customHeight="1" thickTop="1" x14ac:dyDescent="0.25">
      <c r="B15" s="12">
        <v>610100</v>
      </c>
      <c r="C15" s="13" t="s">
        <v>36</v>
      </c>
      <c r="D15" s="45">
        <v>21000</v>
      </c>
    </row>
    <row r="16" spans="2:4" ht="14.1" customHeight="1" x14ac:dyDescent="0.25">
      <c r="B16" s="12">
        <v>610600</v>
      </c>
      <c r="C16" s="13" t="s">
        <v>129</v>
      </c>
      <c r="D16" s="87">
        <v>1616</v>
      </c>
    </row>
    <row r="17" spans="2:4" ht="14.1" customHeight="1" x14ac:dyDescent="0.25">
      <c r="B17" s="12">
        <v>610700</v>
      </c>
      <c r="C17" s="13" t="s">
        <v>37</v>
      </c>
      <c r="D17" s="45">
        <v>1000</v>
      </c>
    </row>
    <row r="18" spans="2:4" ht="14.1" customHeight="1" x14ac:dyDescent="0.25">
      <c r="B18" s="12">
        <v>610900</v>
      </c>
      <c r="C18" s="13" t="s">
        <v>38</v>
      </c>
      <c r="D18" s="45">
        <v>500</v>
      </c>
    </row>
    <row r="19" spans="2:4" ht="14.1" customHeight="1" x14ac:dyDescent="0.25">
      <c r="B19" s="12">
        <v>611010</v>
      </c>
      <c r="C19" s="13" t="s">
        <v>22</v>
      </c>
      <c r="D19" s="45">
        <v>2000</v>
      </c>
    </row>
    <row r="20" spans="2:4" ht="14.1" customHeight="1" x14ac:dyDescent="0.25">
      <c r="B20" s="12">
        <v>611020</v>
      </c>
      <c r="C20" s="14" t="s">
        <v>130</v>
      </c>
      <c r="D20" s="45">
        <v>3000</v>
      </c>
    </row>
    <row r="21" spans="2:4" ht="14.1" customHeight="1" x14ac:dyDescent="0.25">
      <c r="B21" s="12">
        <v>611200</v>
      </c>
      <c r="C21" s="13" t="s">
        <v>35</v>
      </c>
      <c r="D21" s="45">
        <v>200</v>
      </c>
    </row>
    <row r="22" spans="2:4" ht="14.1" customHeight="1" x14ac:dyDescent="0.25">
      <c r="B22" s="12">
        <v>611510</v>
      </c>
      <c r="C22" s="13" t="s">
        <v>131</v>
      </c>
      <c r="D22" s="45">
        <v>1200</v>
      </c>
    </row>
    <row r="23" spans="2:4" ht="14.1" customHeight="1" x14ac:dyDescent="0.25">
      <c r="B23" s="12">
        <v>611520</v>
      </c>
      <c r="C23" s="13" t="s">
        <v>132</v>
      </c>
      <c r="D23" s="45">
        <v>0</v>
      </c>
    </row>
    <row r="24" spans="2:4" ht="14.1" customHeight="1" x14ac:dyDescent="0.25">
      <c r="B24" s="12">
        <v>611521</v>
      </c>
      <c r="C24" s="13" t="s">
        <v>133</v>
      </c>
      <c r="D24" s="45">
        <v>0</v>
      </c>
    </row>
    <row r="25" spans="2:4" ht="14.1" customHeight="1" x14ac:dyDescent="0.25">
      <c r="B25" s="12">
        <v>611530</v>
      </c>
      <c r="C25" s="13" t="s">
        <v>134</v>
      </c>
      <c r="D25" s="45">
        <v>0</v>
      </c>
    </row>
    <row r="26" spans="2:4" ht="14.1" customHeight="1" x14ac:dyDescent="0.25">
      <c r="B26" s="12">
        <v>611610</v>
      </c>
      <c r="C26" s="13" t="s">
        <v>135</v>
      </c>
      <c r="D26" s="45">
        <v>8000</v>
      </c>
    </row>
    <row r="27" spans="2:4" ht="14.1" customHeight="1" x14ac:dyDescent="0.25">
      <c r="B27" s="12">
        <v>611620</v>
      </c>
      <c r="C27" s="13" t="s">
        <v>136</v>
      </c>
      <c r="D27" s="45">
        <v>0</v>
      </c>
    </row>
    <row r="28" spans="2:4" ht="14.1" customHeight="1" x14ac:dyDescent="0.25">
      <c r="B28" s="12">
        <v>611621</v>
      </c>
      <c r="C28" s="13" t="s">
        <v>137</v>
      </c>
      <c r="D28" s="45">
        <v>0</v>
      </c>
    </row>
    <row r="29" spans="2:4" ht="14.1" customHeight="1" x14ac:dyDescent="0.25">
      <c r="B29" s="12">
        <v>611630</v>
      </c>
      <c r="C29" s="13" t="s">
        <v>138</v>
      </c>
      <c r="D29" s="45">
        <v>0</v>
      </c>
    </row>
    <row r="30" spans="2:4" ht="14.1" customHeight="1" x14ac:dyDescent="0.25">
      <c r="B30" s="12">
        <v>611631</v>
      </c>
      <c r="C30" s="13" t="s">
        <v>139</v>
      </c>
      <c r="D30" s="45">
        <v>0</v>
      </c>
    </row>
    <row r="31" spans="2:4" ht="14.1" customHeight="1" x14ac:dyDescent="0.25">
      <c r="B31" s="12">
        <v>611710</v>
      </c>
      <c r="C31" s="13" t="s">
        <v>140</v>
      </c>
      <c r="D31" s="45">
        <v>10000</v>
      </c>
    </row>
    <row r="32" spans="2:4" ht="14.1" customHeight="1" x14ac:dyDescent="0.25">
      <c r="B32" s="12">
        <v>611720</v>
      </c>
      <c r="C32" s="13" t="s">
        <v>141</v>
      </c>
      <c r="D32" s="45">
        <v>0</v>
      </c>
    </row>
    <row r="33" spans="2:10" ht="14.1" customHeight="1" x14ac:dyDescent="0.25">
      <c r="B33" s="12">
        <v>611721</v>
      </c>
      <c r="C33" s="13" t="s">
        <v>142</v>
      </c>
      <c r="D33" s="45">
        <v>0</v>
      </c>
    </row>
    <row r="34" spans="2:10" ht="14.1" customHeight="1" x14ac:dyDescent="0.25">
      <c r="B34" s="12">
        <v>611730</v>
      </c>
      <c r="C34" s="13" t="s">
        <v>143</v>
      </c>
      <c r="D34" s="45">
        <v>0</v>
      </c>
    </row>
    <row r="35" spans="2:10" ht="14.1" customHeight="1" x14ac:dyDescent="0.25">
      <c r="B35" s="12">
        <v>611731</v>
      </c>
      <c r="C35" s="13" t="s">
        <v>144</v>
      </c>
      <c r="D35" s="45">
        <v>0</v>
      </c>
    </row>
    <row r="36" spans="2:10" ht="14.1" customHeight="1" x14ac:dyDescent="0.25">
      <c r="B36" s="12">
        <v>611950</v>
      </c>
      <c r="C36" s="13" t="s">
        <v>41</v>
      </c>
      <c r="D36" s="45">
        <v>1500</v>
      </c>
      <c r="J36" s="82"/>
    </row>
    <row r="37" spans="2:10" ht="14.1" customHeight="1" x14ac:dyDescent="0.25">
      <c r="B37" s="12">
        <v>612000</v>
      </c>
      <c r="C37" s="14" t="s">
        <v>85</v>
      </c>
      <c r="D37" s="45">
        <v>2000</v>
      </c>
    </row>
    <row r="38" spans="2:10" ht="14.1" customHeight="1" x14ac:dyDescent="0.25">
      <c r="B38" s="12">
        <v>612050</v>
      </c>
      <c r="C38" s="13" t="s">
        <v>86</v>
      </c>
      <c r="D38" s="45">
        <v>50</v>
      </c>
    </row>
    <row r="39" spans="2:10" ht="14.1" customHeight="1" x14ac:dyDescent="0.25">
      <c r="B39" s="12">
        <v>612100</v>
      </c>
      <c r="C39" s="13" t="s">
        <v>42</v>
      </c>
      <c r="D39" s="45">
        <v>0</v>
      </c>
    </row>
    <row r="40" spans="2:10" ht="14.1" customHeight="1" x14ac:dyDescent="0.25">
      <c r="B40" s="12">
        <v>612200</v>
      </c>
      <c r="C40" s="13" t="s">
        <v>99</v>
      </c>
      <c r="D40" s="45">
        <v>2500</v>
      </c>
    </row>
    <row r="41" spans="2:10" ht="14.1" customHeight="1" x14ac:dyDescent="0.25">
      <c r="B41" s="12">
        <v>612300</v>
      </c>
      <c r="C41" s="13" t="s">
        <v>34</v>
      </c>
      <c r="D41" s="45">
        <v>2500</v>
      </c>
    </row>
    <row r="42" spans="2:10" ht="14.1" customHeight="1" x14ac:dyDescent="0.25">
      <c r="B42" s="12">
        <v>613000</v>
      </c>
      <c r="C42" s="13" t="s">
        <v>109</v>
      </c>
      <c r="D42" s="45">
        <v>2500</v>
      </c>
    </row>
    <row r="43" spans="2:10" ht="14.1" customHeight="1" x14ac:dyDescent="0.25">
      <c r="B43" s="12">
        <v>613010</v>
      </c>
      <c r="C43" s="13" t="s">
        <v>108</v>
      </c>
      <c r="D43" s="45">
        <v>1000</v>
      </c>
    </row>
    <row r="44" spans="2:10" ht="14.1" customHeight="1" x14ac:dyDescent="0.25">
      <c r="B44" s="12">
        <v>613300</v>
      </c>
      <c r="C44" s="13" t="s">
        <v>83</v>
      </c>
      <c r="D44" s="45">
        <v>1000</v>
      </c>
    </row>
    <row r="45" spans="2:10" ht="14.1" customHeight="1" x14ac:dyDescent="0.25">
      <c r="B45" s="12">
        <v>613301</v>
      </c>
      <c r="C45" s="13" t="s">
        <v>145</v>
      </c>
      <c r="D45" s="45">
        <v>1000</v>
      </c>
    </row>
    <row r="46" spans="2:10" ht="14.1" customHeight="1" x14ac:dyDescent="0.25">
      <c r="B46" s="12">
        <v>614000</v>
      </c>
      <c r="C46" s="13" t="s">
        <v>45</v>
      </c>
      <c r="D46" s="45">
        <v>450</v>
      </c>
    </row>
    <row r="47" spans="2:10" ht="14.1" customHeight="1" x14ac:dyDescent="0.25">
      <c r="B47" s="12">
        <v>614150</v>
      </c>
      <c r="C47" s="13" t="s">
        <v>107</v>
      </c>
      <c r="D47" s="45">
        <v>500</v>
      </c>
    </row>
    <row r="48" spans="2:10" ht="14.1" customHeight="1" x14ac:dyDescent="0.25">
      <c r="B48" s="12">
        <v>614200</v>
      </c>
      <c r="C48" s="13" t="s">
        <v>39</v>
      </c>
      <c r="D48" s="45">
        <v>350</v>
      </c>
    </row>
    <row r="49" spans="2:4" ht="14.1" customHeight="1" x14ac:dyDescent="0.25">
      <c r="B49" s="12">
        <v>614500</v>
      </c>
      <c r="C49" s="13" t="s">
        <v>44</v>
      </c>
      <c r="D49" s="45">
        <v>1500</v>
      </c>
    </row>
    <row r="50" spans="2:4" ht="14.1" customHeight="1" x14ac:dyDescent="0.25">
      <c r="B50" s="12">
        <v>615200</v>
      </c>
      <c r="C50" s="13" t="s">
        <v>79</v>
      </c>
      <c r="D50" s="45">
        <v>10000</v>
      </c>
    </row>
    <row r="51" spans="2:4" ht="14.1" customHeight="1" x14ac:dyDescent="0.25">
      <c r="B51" s="12">
        <v>615300</v>
      </c>
      <c r="C51" s="13" t="s">
        <v>80</v>
      </c>
      <c r="D51" s="45">
        <v>9000</v>
      </c>
    </row>
    <row r="52" spans="2:4" ht="14.1" customHeight="1" x14ac:dyDescent="0.25">
      <c r="B52" s="12">
        <v>615600</v>
      </c>
      <c r="C52" s="13" t="s">
        <v>81</v>
      </c>
      <c r="D52" s="45">
        <v>2000</v>
      </c>
    </row>
    <row r="53" spans="2:4" ht="14.1" customHeight="1" x14ac:dyDescent="0.25">
      <c r="B53" s="12">
        <v>616100</v>
      </c>
      <c r="C53" s="13" t="s">
        <v>43</v>
      </c>
      <c r="D53" s="45">
        <v>600</v>
      </c>
    </row>
    <row r="54" spans="2:4" ht="14.1" customHeight="1" x14ac:dyDescent="0.25">
      <c r="B54" s="12">
        <v>616200</v>
      </c>
      <c r="C54" s="13" t="s">
        <v>82</v>
      </c>
      <c r="D54" s="45">
        <v>1500</v>
      </c>
    </row>
    <row r="55" spans="2:4" ht="14.1" customHeight="1" x14ac:dyDescent="0.25">
      <c r="B55" s="12">
        <v>616310</v>
      </c>
      <c r="C55" s="13" t="s">
        <v>146</v>
      </c>
      <c r="D55" s="45">
        <v>7000</v>
      </c>
    </row>
    <row r="56" spans="2:4" ht="14.1" customHeight="1" x14ac:dyDescent="0.25">
      <c r="B56" s="12">
        <v>616320</v>
      </c>
      <c r="C56" s="13" t="s">
        <v>147</v>
      </c>
      <c r="D56" s="45">
        <v>0</v>
      </c>
    </row>
    <row r="57" spans="2:4" ht="14.1" customHeight="1" x14ac:dyDescent="0.25">
      <c r="B57" s="12">
        <v>616330</v>
      </c>
      <c r="C57" s="13" t="s">
        <v>148</v>
      </c>
      <c r="D57" s="45">
        <v>0</v>
      </c>
    </row>
    <row r="58" spans="2:4" ht="14.1" customHeight="1" x14ac:dyDescent="0.25">
      <c r="B58" s="12">
        <v>616500</v>
      </c>
      <c r="C58" s="13" t="s">
        <v>84</v>
      </c>
      <c r="D58" s="45">
        <v>2000</v>
      </c>
    </row>
    <row r="59" spans="2:4" ht="14.1" customHeight="1" thickBot="1" x14ac:dyDescent="0.3">
      <c r="B59" s="12">
        <v>616520</v>
      </c>
      <c r="C59" s="13" t="s">
        <v>40</v>
      </c>
      <c r="D59" s="45">
        <v>3000</v>
      </c>
    </row>
    <row r="60" spans="2:4" ht="14.1" customHeight="1" thickTop="1" thickBot="1" x14ac:dyDescent="0.3">
      <c r="B60" s="8">
        <v>64</v>
      </c>
      <c r="C60" s="26" t="s">
        <v>105</v>
      </c>
      <c r="D60" s="56">
        <f>SUM(D61:D64)</f>
        <v>125000</v>
      </c>
    </row>
    <row r="61" spans="2:4" ht="14.1" customHeight="1" thickTop="1" x14ac:dyDescent="0.25">
      <c r="B61" s="55">
        <v>640401</v>
      </c>
      <c r="C61" s="13" t="s">
        <v>92</v>
      </c>
      <c r="D61" s="45">
        <v>80000</v>
      </c>
    </row>
    <row r="62" spans="2:4" ht="14.1" customHeight="1" x14ac:dyDescent="0.25">
      <c r="B62" s="55">
        <v>640402</v>
      </c>
      <c r="C62" s="13" t="s">
        <v>153</v>
      </c>
      <c r="D62" s="45">
        <v>30000</v>
      </c>
    </row>
    <row r="63" spans="2:4" ht="14.1" customHeight="1" x14ac:dyDescent="0.25">
      <c r="B63" s="55">
        <v>640511</v>
      </c>
      <c r="C63" s="13" t="s">
        <v>21</v>
      </c>
      <c r="D63" s="45">
        <v>10000</v>
      </c>
    </row>
    <row r="64" spans="2:4" ht="14.1" customHeight="1" thickBot="1" x14ac:dyDescent="0.3">
      <c r="B64" s="15">
        <v>640512</v>
      </c>
      <c r="C64" s="16" t="s">
        <v>149</v>
      </c>
      <c r="D64" s="58">
        <v>5000</v>
      </c>
    </row>
    <row r="65" spans="2:4" ht="14.1" customHeight="1" thickTop="1" x14ac:dyDescent="0.25">
      <c r="B65" s="23"/>
      <c r="C65" s="23"/>
      <c r="D65" s="59"/>
    </row>
    <row r="66" spans="2:4" s="31" customFormat="1" ht="14.1" customHeight="1" x14ac:dyDescent="0.25">
      <c r="B66" s="28" t="s">
        <v>20</v>
      </c>
      <c r="C66" s="25" t="s">
        <v>46</v>
      </c>
      <c r="D66" s="60"/>
    </row>
    <row r="67" spans="2:4" ht="14.1" customHeight="1" thickBot="1" x14ac:dyDescent="0.3">
      <c r="B67" s="23"/>
      <c r="C67" s="23"/>
      <c r="D67" s="59"/>
    </row>
    <row r="68" spans="2:4" ht="14.1" customHeight="1" thickTop="1" thickBot="1" x14ac:dyDescent="0.3">
      <c r="B68" s="8">
        <v>620</v>
      </c>
      <c r="C68" s="9" t="s">
        <v>101</v>
      </c>
      <c r="D68" s="56">
        <f>SUM(D69:D74)</f>
        <v>725064</v>
      </c>
    </row>
    <row r="69" spans="2:4" ht="14.1" customHeight="1" thickTop="1" x14ac:dyDescent="0.25">
      <c r="B69" s="12">
        <v>620021</v>
      </c>
      <c r="C69" s="13" t="s">
        <v>93</v>
      </c>
      <c r="D69" s="45">
        <v>235000</v>
      </c>
    </row>
    <row r="70" spans="2:4" ht="14.1" customHeight="1" x14ac:dyDescent="0.25">
      <c r="B70" s="12">
        <v>620022</v>
      </c>
      <c r="C70" s="13" t="s">
        <v>94</v>
      </c>
      <c r="D70" s="45">
        <v>310000</v>
      </c>
    </row>
    <row r="71" spans="2:4" ht="14.1" customHeight="1" x14ac:dyDescent="0.25">
      <c r="B71" s="12">
        <v>620023</v>
      </c>
      <c r="C71" s="13" t="s">
        <v>95</v>
      </c>
      <c r="D71" s="45">
        <v>0</v>
      </c>
    </row>
    <row r="72" spans="2:4" ht="14.1" customHeight="1" x14ac:dyDescent="0.25">
      <c r="B72" s="12">
        <v>620024</v>
      </c>
      <c r="C72" s="13" t="s">
        <v>96</v>
      </c>
      <c r="D72" s="45">
        <v>123064</v>
      </c>
    </row>
    <row r="73" spans="2:4" ht="14.1" customHeight="1" x14ac:dyDescent="0.25">
      <c r="B73" s="12">
        <v>620025</v>
      </c>
      <c r="C73" s="13" t="s">
        <v>97</v>
      </c>
      <c r="D73" s="45">
        <v>37000</v>
      </c>
    </row>
    <row r="74" spans="2:4" ht="14.1" customHeight="1" thickBot="1" x14ac:dyDescent="0.3">
      <c r="B74" s="12">
        <v>620026</v>
      </c>
      <c r="C74" s="13" t="s">
        <v>98</v>
      </c>
      <c r="D74" s="45">
        <v>20000</v>
      </c>
    </row>
    <row r="75" spans="2:4" ht="14.1" customHeight="1" thickTop="1" thickBot="1" x14ac:dyDescent="0.3">
      <c r="B75" s="8">
        <v>621000</v>
      </c>
      <c r="C75" s="9" t="s">
        <v>49</v>
      </c>
      <c r="D75" s="56">
        <f>D68*0.32</f>
        <v>232020.48000000001</v>
      </c>
    </row>
    <row r="76" spans="2:4" ht="14.1" customHeight="1" thickTop="1" thickBot="1" x14ac:dyDescent="0.3">
      <c r="B76" s="8">
        <v>623</v>
      </c>
      <c r="C76" s="9" t="s">
        <v>100</v>
      </c>
      <c r="D76" s="56">
        <f>SUM(D77:D81)</f>
        <v>22500</v>
      </c>
    </row>
    <row r="77" spans="2:4" ht="14.1" customHeight="1" thickTop="1" x14ac:dyDescent="0.25">
      <c r="B77" s="12">
        <v>623021</v>
      </c>
      <c r="C77" s="13" t="s">
        <v>50</v>
      </c>
      <c r="D77" s="45">
        <v>6000</v>
      </c>
    </row>
    <row r="78" spans="2:4" ht="14.1" customHeight="1" x14ac:dyDescent="0.25">
      <c r="B78" s="12">
        <v>623121</v>
      </c>
      <c r="C78" s="13" t="s">
        <v>51</v>
      </c>
      <c r="D78" s="45">
        <v>3000</v>
      </c>
    </row>
    <row r="79" spans="2:4" ht="14.1" customHeight="1" x14ac:dyDescent="0.25">
      <c r="B79" s="12">
        <v>623220</v>
      </c>
      <c r="C79" s="13" t="s">
        <v>48</v>
      </c>
      <c r="D79" s="45">
        <v>7000</v>
      </c>
    </row>
    <row r="80" spans="2:4" ht="14.1" customHeight="1" x14ac:dyDescent="0.25">
      <c r="B80" s="12">
        <v>623521</v>
      </c>
      <c r="C80" s="13" t="s">
        <v>150</v>
      </c>
      <c r="D80" s="45">
        <v>2000</v>
      </c>
    </row>
    <row r="81" spans="2:4" ht="14.1" customHeight="1" thickBot="1" x14ac:dyDescent="0.3">
      <c r="B81" s="15">
        <v>623611</v>
      </c>
      <c r="C81" s="16" t="s">
        <v>47</v>
      </c>
      <c r="D81" s="58">
        <v>4500</v>
      </c>
    </row>
    <row r="82" spans="2:4" ht="14.1" customHeight="1" thickTop="1" x14ac:dyDescent="0.25">
      <c r="B82" s="23"/>
      <c r="C82" s="23"/>
      <c r="D82" s="59"/>
    </row>
    <row r="83" spans="2:4" s="31" customFormat="1" ht="14.1" customHeight="1" x14ac:dyDescent="0.25">
      <c r="B83" s="28" t="s">
        <v>52</v>
      </c>
      <c r="C83" s="25" t="s">
        <v>53</v>
      </c>
      <c r="D83" s="60"/>
    </row>
    <row r="84" spans="2:4" ht="14.1" customHeight="1" thickBot="1" x14ac:dyDescent="0.3">
      <c r="B84" s="23"/>
      <c r="C84" s="23"/>
      <c r="D84" s="59"/>
    </row>
    <row r="85" spans="2:4" ht="14.1" customHeight="1" thickTop="1" thickBot="1" x14ac:dyDescent="0.3">
      <c r="B85" s="8"/>
      <c r="C85" s="9" t="s">
        <v>87</v>
      </c>
      <c r="D85" s="56">
        <f>SUM(D86:D88)</f>
        <v>1450</v>
      </c>
    </row>
    <row r="86" spans="2:4" ht="14.1" customHeight="1" thickTop="1" x14ac:dyDescent="0.25">
      <c r="B86" s="17">
        <v>640211</v>
      </c>
      <c r="C86" s="18" t="s">
        <v>54</v>
      </c>
      <c r="D86" s="61">
        <v>250</v>
      </c>
    </row>
    <row r="87" spans="2:4" ht="14.1" customHeight="1" x14ac:dyDescent="0.25">
      <c r="B87" s="12">
        <v>651411</v>
      </c>
      <c r="C87" s="13" t="s">
        <v>55</v>
      </c>
      <c r="D87" s="62">
        <v>600</v>
      </c>
    </row>
    <row r="88" spans="2:4" ht="14.1" customHeight="1" thickBot="1" x14ac:dyDescent="0.3">
      <c r="B88" s="15">
        <v>657200</v>
      </c>
      <c r="C88" s="16" t="s">
        <v>151</v>
      </c>
      <c r="D88" s="83">
        <v>600</v>
      </c>
    </row>
    <row r="89" spans="2:4" ht="14.1" customHeight="1" thickTop="1" thickBot="1" x14ac:dyDescent="0.3">
      <c r="B89" s="23"/>
      <c r="C89" s="23"/>
      <c r="D89" s="59"/>
    </row>
    <row r="90" spans="2:4" ht="20.100000000000001" customHeight="1" thickTop="1" thickBot="1" x14ac:dyDescent="0.3">
      <c r="C90" s="34" t="s">
        <v>56</v>
      </c>
      <c r="D90" s="63">
        <f t="shared" ref="D90" si="1">SUM(D85,D76,D75,D68,D60,D14,D12,D8)</f>
        <v>1268000.48</v>
      </c>
    </row>
    <row r="91" spans="2:4" ht="20.100000000000001" customHeight="1" thickTop="1" thickBot="1" x14ac:dyDescent="0.3">
      <c r="D91" s="47"/>
    </row>
    <row r="92" spans="2:4" ht="19.5" customHeight="1" thickTop="1" thickBot="1" x14ac:dyDescent="0.3">
      <c r="C92" s="34" t="s">
        <v>152</v>
      </c>
      <c r="D92" s="84">
        <f>D$68+D$75+D$76</f>
        <v>979584.48</v>
      </c>
    </row>
    <row r="93" spans="2:4" ht="20.100000000000001" customHeight="1" thickTop="1" thickBot="1" x14ac:dyDescent="0.3"/>
    <row r="94" spans="2:4" ht="20.100000000000001" customHeight="1" thickTop="1" thickBot="1" x14ac:dyDescent="0.3">
      <c r="C94" s="85" t="str">
        <f>Inkomsten!C47</f>
        <v>ALGEMEEN TOTAAL INKOMSTEN</v>
      </c>
      <c r="D94" s="86">
        <f>Inkomsten!D47</f>
        <v>1268000</v>
      </c>
    </row>
    <row r="95" spans="2:4" ht="20.100000000000001" customHeight="1" thickTop="1" thickBot="1" x14ac:dyDescent="0.3"/>
    <row r="96" spans="2:4" ht="16.5" thickTop="1" thickBot="1" x14ac:dyDescent="0.3">
      <c r="C96" s="85" t="s">
        <v>127</v>
      </c>
      <c r="D96" s="86">
        <f t="shared" ref="D96" si="2">D$94-D$90</f>
        <v>-0.47999999998137355</v>
      </c>
    </row>
    <row r="97" ht="15.75" thickTop="1" x14ac:dyDescent="0.25"/>
  </sheetData>
  <conditionalFormatting sqref="B52:B60 B8:B50 B62:B64">
    <cfRule type="duplicateValues" dxfId="0" priority="1"/>
  </conditionalFormatting>
  <pageMargins left="0.23622047244094491" right="0.23622047244094491" top="1.1417322834645669" bottom="0.94488188976377963" header="0.31496062992125984" footer="0.31496062992125984"/>
  <pageSetup paperSize="9" scale="59" orientation="portrait" r:id="rId1"/>
  <headerFooter>
    <oddHeader xml:space="preserve">&amp;R&amp;8Beg 2024
2 van  3
04/12/2024&amp;11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1"/>
  <sheetViews>
    <sheetView workbookViewId="0">
      <selection activeCell="B10" sqref="B10"/>
    </sheetView>
  </sheetViews>
  <sheetFormatPr defaultColWidth="8.85546875" defaultRowHeight="15" x14ac:dyDescent="0.25"/>
  <cols>
    <col min="1" max="1" width="23.42578125" bestFit="1" customWidth="1"/>
    <col min="4" max="8" width="9.42578125" bestFit="1" customWidth="1"/>
  </cols>
  <sheetData>
    <row r="1" spans="1:16" x14ac:dyDescent="0.25">
      <c r="A1" t="s">
        <v>57</v>
      </c>
    </row>
    <row r="3" spans="1:16" x14ac:dyDescent="0.25">
      <c r="B3" s="5">
        <v>2025</v>
      </c>
      <c r="C3" s="5">
        <v>2026</v>
      </c>
      <c r="D3" s="5">
        <v>2027</v>
      </c>
      <c r="E3" s="5">
        <v>2028</v>
      </c>
      <c r="F3" s="5">
        <v>2029</v>
      </c>
      <c r="G3" s="5">
        <v>2030</v>
      </c>
      <c r="H3" s="5">
        <v>2031</v>
      </c>
    </row>
    <row r="4" spans="1:16" x14ac:dyDescent="0.25">
      <c r="A4" t="str">
        <f>Data!C17</f>
        <v>Investeringen</v>
      </c>
      <c r="B4" s="2" t="e">
        <f>SUMIFS(#REF!,#REF!,Data!$B$17)</f>
        <v>#REF!</v>
      </c>
      <c r="C4" s="2" t="e">
        <f>SUMIFS(#REF!,#REF!,Data!$B$17)</f>
        <v>#REF!</v>
      </c>
      <c r="D4" s="2" t="e">
        <f>SUMIFS(#REF!,#REF!,Data!$B$17)</f>
        <v>#REF!</v>
      </c>
      <c r="E4" s="2" t="e">
        <f>SUMIFS(#REF!,#REF!,Data!$B$17)</f>
        <v>#REF!</v>
      </c>
      <c r="F4" s="2" t="e">
        <f>SUMIFS(#REF!,#REF!,Data!$B$17)</f>
        <v>#REF!</v>
      </c>
      <c r="G4" s="2" t="e">
        <f>SUMIFS(#REF!,#REF!,Data!$B$17)</f>
        <v>#REF!</v>
      </c>
      <c r="H4" s="2" t="e">
        <f>SUMIFS(#REF!,#REF!,Data!$B$17)</f>
        <v>#REF!</v>
      </c>
      <c r="J4" s="3" t="s">
        <v>0</v>
      </c>
      <c r="K4" s="3" t="s">
        <v>1</v>
      </c>
      <c r="L4" s="3" t="s">
        <v>2</v>
      </c>
      <c r="M4" s="3" t="s">
        <v>3</v>
      </c>
      <c r="N4" s="3" t="s">
        <v>4</v>
      </c>
      <c r="O4" s="3" t="s">
        <v>5</v>
      </c>
      <c r="P4" s="3" t="s">
        <v>59</v>
      </c>
    </row>
    <row r="5" spans="1:16" x14ac:dyDescent="0.25">
      <c r="A5" t="str">
        <f>Data!C18</f>
        <v>Recurrente kosten</v>
      </c>
      <c r="B5" s="2" t="e">
        <f>SUMIFS(#REF!,#REF!,Data!$B$18)</f>
        <v>#REF!</v>
      </c>
      <c r="C5" s="2" t="e">
        <f>SUMIFS(#REF!,#REF!,Data!$B$18)</f>
        <v>#REF!</v>
      </c>
      <c r="D5" s="2" t="e">
        <f>SUMIFS(#REF!,#REF!,Data!$B$18)</f>
        <v>#REF!</v>
      </c>
      <c r="E5" s="2" t="e">
        <f>SUMIFS(#REF!,#REF!,Data!$B$18)</f>
        <v>#REF!</v>
      </c>
      <c r="F5" s="2" t="e">
        <f>SUMIFS(#REF!,#REF!,Data!$B$18)</f>
        <v>#REF!</v>
      </c>
      <c r="G5" s="2" t="e">
        <f>SUMIFS(#REF!,#REF!,Data!$B$18)</f>
        <v>#REF!</v>
      </c>
      <c r="H5" s="2" t="e">
        <f>SUMIFS(#REF!,#REF!,Data!$B$18)</f>
        <v>#REF!</v>
      </c>
      <c r="J5" s="4">
        <v>0.02</v>
      </c>
      <c r="K5" s="4">
        <v>0.02</v>
      </c>
      <c r="L5" s="4">
        <v>0.02</v>
      </c>
      <c r="M5" s="4">
        <v>0.02</v>
      </c>
      <c r="N5" s="4">
        <v>0.02</v>
      </c>
      <c r="O5" s="4">
        <v>0.02</v>
      </c>
      <c r="P5" s="4">
        <v>0.02</v>
      </c>
    </row>
    <row r="6" spans="1:16" x14ac:dyDescent="0.25">
      <c r="A6" t="str">
        <f>Data!C19</f>
        <v>Loonkosten</v>
      </c>
      <c r="B6" s="2" t="e">
        <f>SUMIFS(#REF!,#REF!,Data!$B$19)</f>
        <v>#REF!</v>
      </c>
      <c r="C6" s="2" t="e">
        <f>SUMIFS(#REF!,#REF!,Data!$B$19)</f>
        <v>#REF!</v>
      </c>
      <c r="D6" s="2" t="e">
        <f>SUMIFS(#REF!,#REF!,Data!$B$19)</f>
        <v>#REF!</v>
      </c>
      <c r="E6" s="2" t="e">
        <f>SUMIFS(#REF!,#REF!,Data!$B$19)</f>
        <v>#REF!</v>
      </c>
      <c r="F6" s="2" t="e">
        <f>SUMIFS(#REF!,#REF!,Data!$B$19)</f>
        <v>#REF!</v>
      </c>
      <c r="G6" s="2" t="e">
        <f>SUMIFS(#REF!,#REF!,Data!$B$19)</f>
        <v>#REF!</v>
      </c>
      <c r="H6" s="2" t="e">
        <f>SUMIFS(#REF!,#REF!,Data!$B$19)</f>
        <v>#REF!</v>
      </c>
    </row>
    <row r="8" spans="1:16" x14ac:dyDescent="0.25">
      <c r="A8" t="s">
        <v>62</v>
      </c>
    </row>
    <row r="9" spans="1:16" x14ac:dyDescent="0.25">
      <c r="B9" s="5">
        <v>2025</v>
      </c>
      <c r="C9" s="5">
        <v>2026</v>
      </c>
      <c r="D9" s="5">
        <v>2027</v>
      </c>
      <c r="E9" s="5">
        <v>2028</v>
      </c>
      <c r="F9" s="5">
        <v>2029</v>
      </c>
      <c r="G9" s="5">
        <v>2030</v>
      </c>
      <c r="H9" s="5">
        <v>2031</v>
      </c>
    </row>
    <row r="10" spans="1:16" x14ac:dyDescent="0.25">
      <c r="A10" t="str">
        <f>Data!G17</f>
        <v>Subsidiering</v>
      </c>
      <c r="B10" s="32" t="e">
        <f>SUMIFS(#REF!,#REF!,Data!$F$17)</f>
        <v>#REF!</v>
      </c>
      <c r="C10" s="32" t="e">
        <f>SUMIFS(#REF!,#REF!,Data!$F$17)</f>
        <v>#REF!</v>
      </c>
      <c r="D10" s="32" t="e">
        <f>SUMIFS(#REF!,#REF!,Data!$F$17)</f>
        <v>#REF!</v>
      </c>
      <c r="E10" s="32" t="e">
        <f>SUMIFS(#REF!,#REF!,Data!$F$17)</f>
        <v>#REF!</v>
      </c>
      <c r="F10" s="32" t="e">
        <f>SUMIFS(#REF!,#REF!,Data!$F$17)</f>
        <v>#REF!</v>
      </c>
      <c r="G10" s="32" t="e">
        <f>SUMIFS(#REF!,#REF!,Data!$F$17)</f>
        <v>#REF!</v>
      </c>
      <c r="H10" s="32" t="e">
        <f>SUMIFS(#REF!,#REF!,Data!$F$17)</f>
        <v>#REF!</v>
      </c>
      <c r="I10" s="6"/>
    </row>
    <row r="11" spans="1:16" x14ac:dyDescent="0.25">
      <c r="A11" t="str">
        <f>Data!G18</f>
        <v>Gemeentelijke subsidiering</v>
      </c>
      <c r="B11" s="32" t="e">
        <f>SUMIFS(#REF!,#REF!,Data!$F$18)</f>
        <v>#REF!</v>
      </c>
      <c r="C11" s="32" t="e">
        <f>SUMIFS(#REF!,#REF!,Data!$F$18)</f>
        <v>#REF!</v>
      </c>
      <c r="D11" s="32" t="e">
        <f>SUMIFS(#REF!,#REF!,Data!$F$18)</f>
        <v>#REF!</v>
      </c>
      <c r="E11" s="32" t="e">
        <f>SUMIFS(#REF!,#REF!,Data!$F$18)</f>
        <v>#REF!</v>
      </c>
      <c r="F11" s="32" t="e">
        <f>SUMIFS(#REF!,#REF!,Data!$F$18)</f>
        <v>#REF!</v>
      </c>
      <c r="G11" s="32" t="e">
        <f>SUMIFS(#REF!,#REF!,Data!$F$18)</f>
        <v>#REF!</v>
      </c>
      <c r="H11" s="32" t="e">
        <f>SUMIFS(#REF!,#REF!,Data!$F$18)</f>
        <v>#REF!</v>
      </c>
      <c r="I11" s="6"/>
    </row>
    <row r="12" spans="1:16" x14ac:dyDescent="0.25">
      <c r="A12" t="str">
        <f>Data!G19</f>
        <v>Gemeentelijke Investeringen</v>
      </c>
      <c r="B12" s="32" t="e">
        <f>SUMIFS(#REF!,#REF!,Data!$F$19)</f>
        <v>#REF!</v>
      </c>
      <c r="C12" s="32" t="e">
        <f>SUMIFS(#REF!,#REF!,Data!$F$19)</f>
        <v>#REF!</v>
      </c>
      <c r="D12" s="32" t="e">
        <f>SUMIFS(#REF!,#REF!,Data!$F$19)</f>
        <v>#REF!</v>
      </c>
      <c r="E12" s="32" t="e">
        <f>SUMIFS(#REF!,#REF!,Data!$F$19)</f>
        <v>#REF!</v>
      </c>
      <c r="F12" s="32" t="e">
        <f>SUMIFS(#REF!,#REF!,Data!$F$19)</f>
        <v>#REF!</v>
      </c>
      <c r="G12" s="32" t="e">
        <f>SUMIFS(#REF!,#REF!,Data!$F$19)</f>
        <v>#REF!</v>
      </c>
      <c r="H12" s="32" t="e">
        <f>SUMIFS(#REF!,#REF!,Data!$F$19)</f>
        <v>#REF!</v>
      </c>
      <c r="I12" s="6"/>
    </row>
    <row r="13" spans="1:16" x14ac:dyDescent="0.25">
      <c r="A13" t="str">
        <f>Data!G20</f>
        <v>Eigen inkomsten</v>
      </c>
      <c r="B13" s="32" t="e">
        <f>SUMIFS(#REF!,#REF!,Data!$F$20)</f>
        <v>#REF!</v>
      </c>
      <c r="C13" s="32" t="e">
        <f>SUMIFS(#REF!,#REF!,Data!$F$20)</f>
        <v>#REF!</v>
      </c>
      <c r="D13" s="32" t="e">
        <f>SUMIFS(#REF!,#REF!,Data!$F$20)</f>
        <v>#REF!</v>
      </c>
      <c r="E13" s="32" t="e">
        <f>SUMIFS(#REF!,#REF!,Data!$F$20)</f>
        <v>#REF!</v>
      </c>
      <c r="F13" s="32" t="e">
        <f>SUMIFS(#REF!,#REF!,Data!$F$20)</f>
        <v>#REF!</v>
      </c>
      <c r="G13" s="32" t="e">
        <f>SUMIFS(#REF!,#REF!,Data!$F$20)</f>
        <v>#REF!</v>
      </c>
      <c r="H13" s="32" t="e">
        <f>SUMIFS(#REF!,#REF!,Data!$F$20)</f>
        <v>#REF!</v>
      </c>
      <c r="I13" s="6"/>
    </row>
    <row r="14" spans="1:16" x14ac:dyDescent="0.25">
      <c r="A14" t="str">
        <f>Data!G21</f>
        <v>Projecten</v>
      </c>
      <c r="B14" s="32" t="e">
        <f>SUMIFS(#REF!,#REF!,Data!$F$21)</f>
        <v>#REF!</v>
      </c>
      <c r="C14" s="32" t="e">
        <f>SUMIFS(#REF!,#REF!,Data!$F$21)</f>
        <v>#REF!</v>
      </c>
      <c r="D14" s="32" t="e">
        <f>SUMIFS(#REF!,#REF!,Data!$F$21)</f>
        <v>#REF!</v>
      </c>
      <c r="E14" s="32" t="e">
        <f>SUMIFS(#REF!,#REF!,Data!$F$21)</f>
        <v>#REF!</v>
      </c>
      <c r="F14" s="32" t="e">
        <f>SUMIFS(#REF!,#REF!,Data!$F$21)</f>
        <v>#REF!</v>
      </c>
      <c r="G14" s="32" t="e">
        <f>SUMIFS(#REF!,#REF!,Data!$F$21)</f>
        <v>#REF!</v>
      </c>
      <c r="H14" s="32" t="e">
        <f>SUMIFS(#REF!,#REF!,Data!$F$21)</f>
        <v>#REF!</v>
      </c>
      <c r="I14" s="6"/>
    </row>
    <row r="15" spans="1:16" x14ac:dyDescent="0.25">
      <c r="E15" s="6"/>
      <c r="F15" s="6"/>
      <c r="G15" s="6"/>
      <c r="H15" s="6"/>
      <c r="I15" s="6"/>
    </row>
    <row r="16" spans="1:16" x14ac:dyDescent="0.25">
      <c r="E16" s="6"/>
      <c r="F16" s="6"/>
      <c r="G16" s="6"/>
      <c r="H16" s="6"/>
      <c r="I16" s="6"/>
    </row>
    <row r="17" spans="2:9" x14ac:dyDescent="0.25">
      <c r="B17" s="7" t="s">
        <v>24</v>
      </c>
      <c r="C17" s="6" t="s">
        <v>25</v>
      </c>
      <c r="E17" s="6"/>
      <c r="F17" s="33" t="s">
        <v>63</v>
      </c>
      <c r="G17" s="33" t="s">
        <v>68</v>
      </c>
      <c r="H17" s="6"/>
      <c r="I17" s="6"/>
    </row>
    <row r="18" spans="2:9" x14ac:dyDescent="0.25">
      <c r="B18" s="7" t="s">
        <v>26</v>
      </c>
      <c r="C18" s="6" t="s">
        <v>27</v>
      </c>
      <c r="E18" s="6"/>
      <c r="F18" s="33" t="s">
        <v>70</v>
      </c>
      <c r="G18" s="33" t="s">
        <v>69</v>
      </c>
      <c r="H18" s="6"/>
      <c r="I18" s="6"/>
    </row>
    <row r="19" spans="2:9" x14ac:dyDescent="0.25">
      <c r="B19" s="7" t="s">
        <v>28</v>
      </c>
      <c r="C19" s="6" t="s">
        <v>29</v>
      </c>
      <c r="E19" s="6"/>
      <c r="F19" s="33" t="s">
        <v>71</v>
      </c>
      <c r="G19" s="33" t="s">
        <v>72</v>
      </c>
      <c r="H19" s="6"/>
      <c r="I19" s="6"/>
    </row>
    <row r="20" spans="2:9" x14ac:dyDescent="0.25">
      <c r="E20" s="6"/>
      <c r="F20" s="33" t="s">
        <v>64</v>
      </c>
      <c r="G20" s="33" t="s">
        <v>67</v>
      </c>
      <c r="H20" s="6"/>
      <c r="I20" s="6"/>
    </row>
    <row r="21" spans="2:9" x14ac:dyDescent="0.25">
      <c r="F21" s="33" t="s">
        <v>65</v>
      </c>
      <c r="G21" s="33" t="s">
        <v>66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45A3F5-4016-492C-9C98-998FC88DB2E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4</vt:i4>
      </vt:variant>
    </vt:vector>
  </HeadingPairs>
  <TitlesOfParts>
    <vt:vector size="7" baseType="lpstr">
      <vt:lpstr>Inkomsten</vt:lpstr>
      <vt:lpstr>Uitgaven</vt:lpstr>
      <vt:lpstr>Data</vt:lpstr>
      <vt:lpstr>Uitgaven!_6001_21</vt:lpstr>
      <vt:lpstr>Uitgaven!Aankoop_verzameling</vt:lpstr>
      <vt:lpstr>Inkomsten!Afdrukbereik</vt:lpstr>
      <vt:lpstr>Uitgaven!Afdrukbereik</vt:lpstr>
    </vt:vector>
  </TitlesOfParts>
  <Manager/>
  <Company>MOT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FIC</dc:creator>
  <cp:keywords>Budget;Ontwerp</cp:keywords>
  <dc:description/>
  <cp:lastModifiedBy>Valerie TETTELIN</cp:lastModifiedBy>
  <cp:revision/>
  <dcterms:created xsi:type="dcterms:W3CDTF">2013-07-23T11:46:25Z</dcterms:created>
  <dcterms:modified xsi:type="dcterms:W3CDTF">2025-11-03T11:40:14Z</dcterms:modified>
  <cp:category/>
  <cp:contentStatus/>
</cp:coreProperties>
</file>