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Gemeente\PAO\10_PAO_PROJECTEN\Intradura-Incovo\"/>
    </mc:Choice>
  </mc:AlternateContent>
  <bookViews>
    <workbookView xWindow="0" yWindow="0" windowWidth="23040" windowHeight="10455" activeTab="1"/>
  </bookViews>
  <sheets>
    <sheet name="RP_Strategisch" sheetId="4" r:id="rId1"/>
    <sheet name="FIN_RECYCLAGEPARKEN" sheetId="1" r:id="rId2"/>
    <sheet name="KOSTEN_RP_2019" sheetId="8" r:id="rId3"/>
    <sheet name="SB_Strategisch" sheetId="7" r:id="rId4"/>
    <sheet name="FIN_SLUIKSTORT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8" l="1"/>
  <c r="H39" i="8"/>
  <c r="H40" i="8" s="1"/>
  <c r="G39" i="8"/>
  <c r="C4" i="1"/>
  <c r="C22" i="5" l="1"/>
  <c r="C17" i="5"/>
  <c r="C18" i="5"/>
  <c r="C27" i="5"/>
  <c r="C28" i="5"/>
  <c r="C12" i="5" l="1"/>
  <c r="C4" i="5"/>
  <c r="C35" i="5"/>
  <c r="C34" i="5"/>
  <c r="C33" i="5" s="1"/>
  <c r="C19" i="5" l="1"/>
  <c r="C5" i="5"/>
  <c r="C51" i="1" l="1"/>
  <c r="C42" i="1"/>
  <c r="C41" i="1"/>
  <c r="C50" i="1"/>
  <c r="C49" i="1"/>
  <c r="C47" i="1" s="1"/>
  <c r="C18" i="1"/>
  <c r="C36" i="1" s="1"/>
  <c r="C26" i="1"/>
  <c r="C25" i="1" l="1"/>
  <c r="C24" i="1" s="1"/>
  <c r="C23" i="1" s="1"/>
  <c r="C3" i="1"/>
</calcChain>
</file>

<file path=xl/comments1.xml><?xml version="1.0" encoding="utf-8"?>
<comments xmlns="http://schemas.openxmlformats.org/spreadsheetml/2006/main">
  <authors>
    <author>Sander Geerts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Sander Geerts:</t>
        </r>
        <r>
          <rPr>
            <sz val="9"/>
            <color indexed="81"/>
            <rFont val="Tahoma"/>
            <family val="2"/>
          </rPr>
          <t xml:space="preserve">
Vandaag 6 VTE werkzaam in Groen. Ca. 4 VTE op sluikstortbeleid.
Volgens organogram moet er nog een coordinator en 2 extra VTE worden aangeworven</t>
        </r>
      </text>
    </comment>
  </commentList>
</comments>
</file>

<file path=xl/sharedStrings.xml><?xml version="1.0" encoding="utf-8"?>
<sst xmlns="http://schemas.openxmlformats.org/spreadsheetml/2006/main" count="420" uniqueCount="291">
  <si>
    <t>HUIDIGE SITUATIE</t>
  </si>
  <si>
    <t>SITUATIE BEHEER INCOVO</t>
  </si>
  <si>
    <t>Jaarlijkse kosten</t>
  </si>
  <si>
    <t>Vaste kosten RP</t>
  </si>
  <si>
    <t>Gelijkblijvend beleid</t>
  </si>
  <si>
    <t>Personeel (10,5 VTE)</t>
  </si>
  <si>
    <t>Overige transportkosten</t>
  </si>
  <si>
    <t>Onderhoud (vrachtwagens, …)</t>
  </si>
  <si>
    <t>Jaarlijkse inkomsten</t>
  </si>
  <si>
    <t>Huidige situatie</t>
  </si>
  <si>
    <t>10,5 VTE personeel</t>
  </si>
  <si>
    <t>Verwerking andere fracties bij diverse bedrijven</t>
  </si>
  <si>
    <t>Problemen recyclagepark Strombeek-Bever</t>
  </si>
  <si>
    <t>Efficiëntere inzet personeel</t>
  </si>
  <si>
    <t>Toetreding M.K.</t>
  </si>
  <si>
    <t>Aandelen volstorten</t>
  </si>
  <si>
    <t>Uitgiftepremie</t>
  </si>
  <si>
    <t>Waarde RP</t>
  </si>
  <si>
    <t>?</t>
  </si>
  <si>
    <t>De waarde van de RP wordt in mindering gebracht van de uitgiftepremie na overdracht.</t>
  </si>
  <si>
    <t>Uitgiftepremie dient niet onmiddellijk volstorten. Wordt jaarlijks afgehouden. Incovo geen vragende partij.</t>
  </si>
  <si>
    <t>SLUIKSTORTBELEID GRIMBERGEN</t>
  </si>
  <si>
    <t>BELEID RECYCLAGEPARKEN GRIMBERGEN</t>
  </si>
  <si>
    <t>Geen écht beleid</t>
  </si>
  <si>
    <t xml:space="preserve">Containers </t>
  </si>
  <si>
    <t>Infrastructuurwerken</t>
  </si>
  <si>
    <t>…</t>
  </si>
  <si>
    <t>Uitvoerige investeringen/moderniseringswerken</t>
  </si>
  <si>
    <t>Blijvende personeelskost (incl. ondersteunende diensten)</t>
  </si>
  <si>
    <t>Verwerking blijft verspreid onder diverse bedrijven</t>
  </si>
  <si>
    <t>Verwerkingskost overige fracties</t>
  </si>
  <si>
    <t>Vaste en jaarlijkse kosten</t>
  </si>
  <si>
    <t>Aankoop containers</t>
  </si>
  <si>
    <t>Perscontainer</t>
  </si>
  <si>
    <t>Hakselaar</t>
  </si>
  <si>
    <t>Vrachtwagen</t>
  </si>
  <si>
    <t>Weegbruggen, informaticazuilen, slagbomen,..)</t>
  </si>
  <si>
    <t>Optioneel</t>
  </si>
  <si>
    <t>Subsidies</t>
  </si>
  <si>
    <t>Ramingen dienst Groen.</t>
  </si>
  <si>
    <t>Noodzakelijke investeringen</t>
  </si>
  <si>
    <t>Zie hierboven.</t>
  </si>
  <si>
    <t>(!??)</t>
  </si>
  <si>
    <t>Transportkosten</t>
  </si>
  <si>
    <t xml:space="preserve">Verwerking winstgevende fracties </t>
  </si>
  <si>
    <t>Papier &amp; karton / Metalen</t>
  </si>
  <si>
    <t>Inkomsten RP bezoekers</t>
  </si>
  <si>
    <t>HUIDIGE SITUATIE 2019</t>
  </si>
  <si>
    <t>Uitgaven op korte termijn (boekjaar 2021)</t>
  </si>
  <si>
    <t>Overhead</t>
  </si>
  <si>
    <t>Vaste kosten = álle kosten in rekening gebracht (aankopen, personeel, wagens, infrastructuur, overhead, …)</t>
  </si>
  <si>
    <t>Verwerking statutaire fracties Intradura</t>
  </si>
  <si>
    <t>Verwerking overige fracties</t>
  </si>
  <si>
    <t>Inwoners G:</t>
  </si>
  <si>
    <t>Andere toetredingskosten</t>
  </si>
  <si>
    <t>Raming</t>
  </si>
  <si>
    <t>Toegang</t>
  </si>
  <si>
    <t>Kosten Intradura zitten verwoven met andere verbintenissen in hun facturen, zijn dus ramingen.</t>
  </si>
  <si>
    <t>SITUATIE BEHEER INCOVO (FASE 1) (op basis van 2019)</t>
  </si>
  <si>
    <t>Opstellen sluikstortbeleid</t>
  </si>
  <si>
    <t xml:space="preserve">incl. personeelskost </t>
  </si>
  <si>
    <t>Relatie politie/handhaving</t>
  </si>
  <si>
    <r>
      <t xml:space="preserve">Verwerking van: Groen, Hout, Harde Plastic, Steenpuin, Gyproc, Asbest, .. </t>
    </r>
    <r>
      <rPr>
        <b/>
        <i/>
        <sz val="10"/>
        <color theme="1"/>
        <rFont val="Calibri Light"/>
        <family val="2"/>
        <scheme val="major"/>
      </rPr>
      <t>Inclusief transportkosten, overhead, ...</t>
    </r>
    <r>
      <rPr>
        <i/>
        <sz val="10"/>
        <color theme="1"/>
        <rFont val="Calibri Light"/>
        <family val="2"/>
        <scheme val="major"/>
      </rPr>
      <t xml:space="preserve"> (= volledige kost per fractie)</t>
    </r>
  </si>
  <si>
    <t>Kostenvergelijking Gemeente Grimbergen - Incovo : RECYCLAGEPARKEN Boekjaar 2019</t>
  </si>
  <si>
    <t>Kostenvergelijking Gemeente Grimbergen - Incovo : SLUIKSTORTEN 2019</t>
  </si>
  <si>
    <t>INCLUSIEF SLUIKSTORT (!)</t>
  </si>
  <si>
    <t>Personeel</t>
  </si>
  <si>
    <t>Boete</t>
  </si>
  <si>
    <t>Aanmaningskost</t>
  </si>
  <si>
    <t>Totaal geïnd</t>
  </si>
  <si>
    <t>Oninbaarstelling hoofdsom</t>
  </si>
  <si>
    <t>Oninbaarstelling aanmaningskost</t>
  </si>
  <si>
    <t>Openstaand saldo</t>
  </si>
  <si>
    <t>3 020,00 €</t>
  </si>
  <si>
    <t>2 670,00 €</t>
  </si>
  <si>
    <t>4 210,00 €</t>
  </si>
  <si>
    <t>3 602,36 €</t>
  </si>
  <si>
    <t>6 170,00 €</t>
  </si>
  <si>
    <t>4 936,49 €</t>
  </si>
  <si>
    <t>6 830,00 €</t>
  </si>
  <si>
    <t>4 975,00 €</t>
  </si>
  <si>
    <t>1 375,00 €</t>
  </si>
  <si>
    <t>3 980,00 €</t>
  </si>
  <si>
    <t>2 680,00 €</t>
  </si>
  <si>
    <t>1 340,00 €</t>
  </si>
  <si>
    <t>-   €</t>
  </si>
  <si>
    <t>Eindtotaal</t>
  </si>
  <si>
    <t>24 370,00 €</t>
  </si>
  <si>
    <t>18 863,85 €</t>
  </si>
  <si>
    <t>1 900,00 €</t>
  </si>
  <si>
    <t>4 256,15 €</t>
  </si>
  <si>
    <r>
      <t xml:space="preserve">Zie tabel inzake boetes sluikstort </t>
    </r>
    <r>
      <rPr>
        <sz val="10"/>
        <color theme="1"/>
        <rFont val="Wingdings"/>
        <charset val="2"/>
      </rPr>
      <t>è</t>
    </r>
  </si>
  <si>
    <t>Investeringen personeel</t>
  </si>
  <si>
    <t>2 VTE</t>
  </si>
  <si>
    <t>Sommige opruimingen dienst W&amp;W</t>
  </si>
  <si>
    <t>ca. 4 VTE dienst Groen</t>
  </si>
  <si>
    <t>Handhaving in beheer Incovo</t>
  </si>
  <si>
    <t>Expertise in communicatie</t>
  </si>
  <si>
    <t>Voor &amp; na de feiten</t>
  </si>
  <si>
    <t>Geen primaire taak</t>
  </si>
  <si>
    <t xml:space="preserve">Aankopen camera('s) </t>
  </si>
  <si>
    <t>Opruimingen = tijdsintensief</t>
  </si>
  <si>
    <t>Steeds 1 ploeg uitsluitend mee bezig</t>
  </si>
  <si>
    <t>Vaste kosten opruimingen</t>
  </si>
  <si>
    <t>Verwerkingskosten afval</t>
  </si>
  <si>
    <t>'Logische' geografische inplanning</t>
  </si>
  <si>
    <t>Sluikstort</t>
  </si>
  <si>
    <t>Sluik &amp; zwerfbeleid</t>
  </si>
  <si>
    <t>Communicatie &amp; sensibilisering - zwerf/sluik + overhead bediende sluikstortbeleid</t>
  </si>
  <si>
    <t>Innen boetes/terugvorderingen</t>
  </si>
  <si>
    <t>Investeringen camera</t>
  </si>
  <si>
    <t>MJP ingeschreven</t>
  </si>
  <si>
    <t>Totaal kosten</t>
  </si>
  <si>
    <t>Zie boven</t>
  </si>
  <si>
    <t>Totaal inkomsten</t>
  </si>
  <si>
    <t>SITUATIE IN EIGEN BEHEER (Korte termijn)</t>
  </si>
  <si>
    <t>We zouden voorzichtig kunnen stellen dat mits investeringen in personeel en moderne camera, de opbrengsten lichtjes hoger zouden zijn.</t>
  </si>
  <si>
    <t>Kosten voertuigen</t>
  </si>
  <si>
    <t>Andere materiaalkosten</t>
  </si>
  <si>
    <t>Kost is vandaag niet geweten.</t>
  </si>
  <si>
    <t>Inzetten op boetes, relatie politie, …</t>
  </si>
  <si>
    <t>opbouwen expertise</t>
  </si>
  <si>
    <t>positieve perceptie</t>
  </si>
  <si>
    <t>Ò</t>
  </si>
  <si>
    <r>
      <t xml:space="preserve">Wél: </t>
    </r>
    <r>
      <rPr>
        <b/>
        <sz val="11"/>
        <color theme="1"/>
        <rFont val="Calibri"/>
        <family val="2"/>
        <scheme val="minor"/>
      </rPr>
      <t>ad hoc opruimacties</t>
    </r>
  </si>
  <si>
    <t>Vervanging hakselaar/vrachtwagen/…</t>
  </si>
  <si>
    <t>Verschillende contracten via overheidsopdrachten</t>
  </si>
  <si>
    <t>Onvoldoende gebruik subsidies OVAM</t>
  </si>
  <si>
    <t>Onderhandelingen met Intradura &amp; afhankelijkheid van AV</t>
  </si>
  <si>
    <t>s</t>
  </si>
  <si>
    <t>Raming, duidelijkheid na onderhandelingen met o.a. ABB en na statutenwijziging Incovo</t>
  </si>
  <si>
    <t>INCLUSIEF RP (!)</t>
  </si>
  <si>
    <t>Best practices worden ingevoerd</t>
  </si>
  <si>
    <t>Schaalvoordelen om vaste kosten én investeringen RP te spreiden</t>
  </si>
  <si>
    <t>Intergemeentelijke aanpak</t>
  </si>
  <si>
    <t>Sluikstort stopt niet aan grenzen</t>
  </si>
  <si>
    <t xml:space="preserve">Juridische onzekerheid en mogelijke gerelateerde kosten </t>
  </si>
  <si>
    <t xml:space="preserve">Andere onkosten + overhead </t>
  </si>
  <si>
    <t>Raming ?!</t>
  </si>
  <si>
    <t>Implicaties (jeugd)lokalen Piereman</t>
  </si>
  <si>
    <t>Kosten</t>
  </si>
  <si>
    <t>Eenmalige kosten</t>
  </si>
  <si>
    <t>Snelle opruiming: 90% binnen 1 werkdag</t>
  </si>
  <si>
    <t>Huidige contracten afhandelen</t>
  </si>
  <si>
    <t>Milieuvriendelijkere &amp; efficiëntere verwerking fracties</t>
  </si>
  <si>
    <t>Geen investeringen sinds 2002 (18 jaar!)</t>
  </si>
  <si>
    <t>Te klein, ligging, verouderd, onveilig, …</t>
  </si>
  <si>
    <t>Geen expertise aanwezig voor moderne exploitatie &amp; beheer</t>
  </si>
  <si>
    <t>Geen expertise subsidiedossiers</t>
  </si>
  <si>
    <t>Problematiek RP Strombeek-Bever niet opgelost</t>
  </si>
  <si>
    <t>Indien voortdoen in eigen beheer</t>
  </si>
  <si>
    <t>Indien beheer naar Incovo</t>
  </si>
  <si>
    <t>Match visie Incovo &amp; nieuwe college inzake exploitatie/beheer</t>
  </si>
  <si>
    <t>Relatie personeel-klant, gebruik weegbruggen, …</t>
  </si>
  <si>
    <t>Volledige ontzorging exploitatie &amp; beheer</t>
  </si>
  <si>
    <t>Investeringen worden gedragen door Incovo (!)</t>
  </si>
  <si>
    <r>
      <t>Overdracht grond RP</t>
    </r>
    <r>
      <rPr>
        <i/>
        <sz val="9"/>
        <color theme="1"/>
        <rFont val="Calibri Light"/>
        <family val="2"/>
        <scheme val="major"/>
      </rPr>
      <t xml:space="preserve"> mogelijk (in mindering brengen)</t>
    </r>
  </si>
  <si>
    <t>Overdracht personeel mogelijk (na onderhandelingen)</t>
  </si>
  <si>
    <t>Opstart subsidiedossiers</t>
  </si>
  <si>
    <t>Systeem van intergemeentelijke RP</t>
  </si>
  <si>
    <t>Sluiting Strombeek-Bever wordt opgevangen door RP Koningslo</t>
  </si>
  <si>
    <t>Vermindering interne overheadkosten gemeente op termijn</t>
  </si>
  <si>
    <t>INDIEN SITUATIE IN EIGEN BEHEER (op korte termijn)</t>
  </si>
  <si>
    <t>Toetreding maatschappelijk kapitaal</t>
  </si>
  <si>
    <t>Uitvoering enkel mogelijk voor zover mogelijk binnen takenpakket</t>
  </si>
  <si>
    <t>Geen / weinig communicatie met bevolking</t>
  </si>
  <si>
    <t>Geen personeel om te bemannen</t>
  </si>
  <si>
    <t>Nieuwe camera gebudgetteerd</t>
  </si>
  <si>
    <t xml:space="preserve">Ongebruikte inefficiënte camera </t>
  </si>
  <si>
    <t>Indien in eigen beheer</t>
  </si>
  <si>
    <t xml:space="preserve">uitbouw communicatie </t>
  </si>
  <si>
    <t>Extra aanwerving 2 VTE</t>
  </si>
  <si>
    <t>Extra investeringen in opruimmateriaal</t>
  </si>
  <si>
    <t>Transparant opvolgingssysteem uitwerken</t>
  </si>
  <si>
    <t>Volledige ontzorging</t>
  </si>
  <si>
    <t>Reeds uitgewerkt sluikstortbeleid</t>
  </si>
  <si>
    <t>Communicatie op maat van de burger</t>
  </si>
  <si>
    <t>(pictogrammen, sociale media, …)</t>
  </si>
  <si>
    <r>
      <t xml:space="preserve">(Personeel+vrachtwagens+verwerking)-opbrengsten </t>
    </r>
    <r>
      <rPr>
        <i/>
        <sz val="10"/>
        <color rgb="FFFF0000"/>
        <rFont val="Calibri Light"/>
        <family val="2"/>
        <scheme val="major"/>
      </rPr>
      <t xml:space="preserve"> (!Opbrengsten al verrekend!)</t>
    </r>
  </si>
  <si>
    <r>
      <t xml:space="preserve">Verwerking Grof vuil &amp; Fost+ (P&amp;K/glas) bij </t>
    </r>
    <r>
      <rPr>
        <u/>
        <sz val="11"/>
        <color theme="1"/>
        <rFont val="Calibri"/>
        <family val="2"/>
        <scheme val="minor"/>
      </rPr>
      <t>Intradura</t>
    </r>
  </si>
  <si>
    <t>Ook KGA en plastics/kunststoffen</t>
  </si>
  <si>
    <t xml:space="preserve">Yves Maes voor Bouw-en sloopafval, houtafval, asbest, gipsmateriaal </t>
  </si>
  <si>
    <t>Indaver en Renewi voor groenafval, snoeihout, bermmaaisel</t>
  </si>
  <si>
    <t>Desmedt Mark afhaling van gerecycleerd materiaal</t>
  </si>
  <si>
    <t>~€25.000 * 4 VTE; dit bedrag houdt geen rekening met andere personeelskosten en verwante kosten. 
Is bovendien enkel Groen dienst, terwijl grote sluikstort wordt opgeruimd door Wegen &amp; Water (gebruik vrachtwagen).</t>
  </si>
  <si>
    <t>Incl. premies, vergoedingen, bijdragen, …</t>
  </si>
  <si>
    <t>Hierbij dienen nog de kosten van uitbreidingswerking Strombeek en mogelijke kosten site Piereman te worden opgenomen  (!)</t>
  </si>
  <si>
    <r>
      <t xml:space="preserve">Incovo heeft een volledig uitgewerkt kostenmodel waardoor de precieze kost/activiteit kan worden bepaald.
</t>
    </r>
    <r>
      <rPr>
        <b/>
        <i/>
        <sz val="10"/>
        <color theme="1"/>
        <rFont val="Calibri Light"/>
        <family val="2"/>
        <scheme val="major"/>
      </rPr>
      <t>Alle inkomsten en kosten zitten reeds verwerkt in het kostenmodel</t>
    </r>
    <r>
      <rPr>
        <i/>
        <sz val="10"/>
        <color theme="1"/>
        <rFont val="Calibri Light"/>
        <family val="2"/>
        <scheme val="major"/>
      </rPr>
      <t>, dus ook de toegang van RP, verwerking winstgevende fracties, ...</t>
    </r>
  </si>
  <si>
    <t>BE</t>
  </si>
  <si>
    <t>Boekjaar</t>
  </si>
  <si>
    <t>EIF</t>
  </si>
  <si>
    <t>Budgetrubriek</t>
  </si>
  <si>
    <t>AR</t>
  </si>
  <si>
    <t>AR omschrijving</t>
  </si>
  <si>
    <t>Raming uitgavekrediet boekjaar</t>
  </si>
  <si>
    <t>Aanrekening</t>
  </si>
  <si>
    <t>G</t>
  </si>
  <si>
    <t>EXPLOITATIE</t>
  </si>
  <si>
    <t>I.A.1. Goederen en diensten 60/1</t>
  </si>
  <si>
    <t>6100100</t>
  </si>
  <si>
    <t>Huur en huurlasten van onroerende goederen</t>
  </si>
  <si>
    <t>6110000</t>
  </si>
  <si>
    <t>Elektriciteit</t>
  </si>
  <si>
    <t>6111000</t>
  </si>
  <si>
    <t>Gas</t>
  </si>
  <si>
    <t>6120030</t>
  </si>
  <si>
    <t>Verzekering voertuigen</t>
  </si>
  <si>
    <t>6130400</t>
  </si>
  <si>
    <t>Prestaties en verwerken huisvuil</t>
  </si>
  <si>
    <t>6140100</t>
  </si>
  <si>
    <t>Technische benodigdheden</t>
  </si>
  <si>
    <t>6140200</t>
  </si>
  <si>
    <t>Rollend materieel</t>
  </si>
  <si>
    <t>6141007</t>
  </si>
  <si>
    <t>2PP Beheerskosten</t>
  </si>
  <si>
    <t>6150050</t>
  </si>
  <si>
    <t>Bureelbenodigdheden</t>
  </si>
  <si>
    <t>6150150</t>
  </si>
  <si>
    <t>Water</t>
  </si>
  <si>
    <t>6150200</t>
  </si>
  <si>
    <t>Telefoon</t>
  </si>
  <si>
    <t>6160030</t>
  </si>
  <si>
    <t>Erelonen en vergoedingen voor andere prestaties</t>
  </si>
  <si>
    <t>6160150</t>
  </si>
  <si>
    <t>Transport en reiskosten</t>
  </si>
  <si>
    <t>6160900</t>
  </si>
  <si>
    <t>Overige diensten en diverse leveringen</t>
  </si>
  <si>
    <t>6170000</t>
  </si>
  <si>
    <t>Uitzendkr. en pers. ter besch. gest. vh best. of ve bkh. ent. binnen het best.</t>
  </si>
  <si>
    <t>I.A.2. Bezoldigingen, sociale lasten en pensioenen 62</t>
  </si>
  <si>
    <t>6201010</t>
  </si>
  <si>
    <t>Bezoldigingen vastbenoemd personeel</t>
  </si>
  <si>
    <t>6201030</t>
  </si>
  <si>
    <t>Vakantiegeld vastbenoemd personeel</t>
  </si>
  <si>
    <t>6202010</t>
  </si>
  <si>
    <t>Bezoldigingen gesubsidieerde contractuelen</t>
  </si>
  <si>
    <t>6202030</t>
  </si>
  <si>
    <t>Vakantiegeld gesubsidieerde contractuelen</t>
  </si>
  <si>
    <t>6206010</t>
  </si>
  <si>
    <t>Bezoldigingen ander niet-vastbenoemd personeel</t>
  </si>
  <si>
    <t>6206030</t>
  </si>
  <si>
    <t>Vakantiegeld ander niet-vastbenoemd personeel</t>
  </si>
  <si>
    <t>6211110</t>
  </si>
  <si>
    <t>Werkgeversbijdragen aan de R.S.Z.P.P.O. (algemeen) - vastbenoemd personeel</t>
  </si>
  <si>
    <t>6212110</t>
  </si>
  <si>
    <t>Werkgeversbijdragen voor gesubs. contractuelen aan de R.S.Z.P.P.O. (algemeen)</t>
  </si>
  <si>
    <t>6216000</t>
  </si>
  <si>
    <t>Werkgeversbijdragen voor ander niet-vastbenoemd personeel</t>
  </si>
  <si>
    <t>6226000</t>
  </si>
  <si>
    <t>Werkgeversbijdragen voor bovenwettelijke verzekeringen - ander niet-vastb. pers.</t>
  </si>
  <si>
    <t>6231210</t>
  </si>
  <si>
    <t>Kosten voor verplaatsingen van en naar het werk vastbenoemd personeel</t>
  </si>
  <si>
    <t>6231391</t>
  </si>
  <si>
    <t>Kosten voor verplaatsingen van en naar het werk voor ander niet-vastb. pers.</t>
  </si>
  <si>
    <t>6231992</t>
  </si>
  <si>
    <t>Reis- en verblijfskosten voor het gemeentepersoneel</t>
  </si>
  <si>
    <t>6234000</t>
  </si>
  <si>
    <t>Vakbondspremie</t>
  </si>
  <si>
    <t>I.A.4. Toegestane werkingssubsidies 649</t>
  </si>
  <si>
    <t>6492030</t>
  </si>
  <si>
    <t>Subsidies aan instellingen ten dienste van gezinnen</t>
  </si>
  <si>
    <t>II.A.1. Ontvangsten uit de werking 70</t>
  </si>
  <si>
    <t>7001990</t>
  </si>
  <si>
    <t>Verkopen van diverse goederen</t>
  </si>
  <si>
    <t>7021000</t>
  </si>
  <si>
    <t>Rechtstreekse prestaties</t>
  </si>
  <si>
    <t>II.A.5. Andere operationele ontvangsten 742/7</t>
  </si>
  <si>
    <t>7450300</t>
  </si>
  <si>
    <t>Terugvordering van voordelen in natura van het personeel en mandatarrissen</t>
  </si>
  <si>
    <t>INVESTERING</t>
  </si>
  <si>
    <t>I.B. Intergemeentelijk samenwerkingsverbanden en soortgelijke entiteiten 281</t>
  </si>
  <si>
    <t>2811000</t>
  </si>
  <si>
    <t>Belang. in intergem. samenwerk. en soortg. ent.: nog te storten bedragen (-)</t>
  </si>
  <si>
    <t>II.A.1. Terreinen en gebouwen 220/3-229</t>
  </si>
  <si>
    <t>2220000</t>
  </si>
  <si>
    <t>Bebouwde terreinen - gemeenschapsgoederen</t>
  </si>
  <si>
    <t>II.A.3. Roerende goederen 23/4</t>
  </si>
  <si>
    <t>2300000</t>
  </si>
  <si>
    <t>Installaties, machines en uitrusting - gemeenschapsgoederen</t>
  </si>
  <si>
    <t>2420200</t>
  </si>
  <si>
    <t>Vrachtwagens - gemeenschapsgoederen</t>
  </si>
  <si>
    <t>(min de preventie en duurzaamheidsbijdrage)</t>
  </si>
  <si>
    <t>PERSONEEL:</t>
  </si>
  <si>
    <t>Zie tabblad KOSTEN_RP_2019</t>
  </si>
  <si>
    <t>Calculatie dienst Groen - Zonder transportkosten</t>
  </si>
  <si>
    <t>Vastlegging verwerking fracties en administratiekosten (Intradura)</t>
  </si>
  <si>
    <t>Huur containers bij Intradura</t>
  </si>
  <si>
    <t>Transportkosten Intradura</t>
  </si>
  <si>
    <t>Verwerking grofvuil Intradura</t>
  </si>
  <si>
    <t>Vaste kosten RP Intradura</t>
  </si>
  <si>
    <t>Totaal jaarlijkse kosten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</si>
</sst>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#############0"/>
    <numFmt numFmtId="165" formatCode="###,###,###,###,##0.00"/>
  </numFmts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2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0"/>
      <name val="Calibri Light"/>
      <family val="2"/>
      <scheme val="major"/>
    </font>
    <font>
      <sz val="9"/>
      <color theme="1"/>
      <name val="Calibri Light"/>
      <family val="2"/>
      <scheme val="major"/>
    </font>
    <font>
      <sz val="9"/>
      <name val="Calibri Light"/>
      <family val="2"/>
      <scheme val="major"/>
    </font>
    <font>
      <i/>
      <sz val="10"/>
      <color theme="1"/>
      <name val="Calibri Light"/>
      <family val="2"/>
      <scheme val="major"/>
    </font>
    <font>
      <sz val="12"/>
      <color theme="1"/>
      <name val="Wingdings 2"/>
      <family val="1"/>
      <charset val="2"/>
    </font>
    <font>
      <i/>
      <sz val="10"/>
      <color theme="0"/>
      <name val="Calibri Light"/>
      <family val="2"/>
      <scheme val="major"/>
    </font>
    <font>
      <i/>
      <sz val="10"/>
      <name val="Calibri Light"/>
      <family val="2"/>
      <scheme val="major"/>
    </font>
    <font>
      <i/>
      <sz val="9"/>
      <color theme="1"/>
      <name val="Calibri Light"/>
      <family val="2"/>
      <scheme val="major"/>
    </font>
    <font>
      <b/>
      <sz val="9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i/>
      <sz val="10"/>
      <color theme="1"/>
      <name val="Calibri Light"/>
      <family val="2"/>
      <scheme val="major"/>
    </font>
    <font>
      <b/>
      <i/>
      <sz val="10"/>
      <name val="Calibri Light"/>
      <family val="2"/>
      <scheme val="major"/>
    </font>
    <font>
      <b/>
      <i/>
      <sz val="10"/>
      <color theme="0"/>
      <name val="Calibri Light"/>
      <family val="2"/>
      <scheme val="major"/>
    </font>
    <font>
      <sz val="11"/>
      <color rgb="FFFFFFFF"/>
      <name val="Calibri Light"/>
      <family val="2"/>
    </font>
    <font>
      <b/>
      <sz val="11"/>
      <color rgb="FF000000"/>
      <name val="Calibri Light"/>
      <family val="2"/>
    </font>
    <font>
      <sz val="10"/>
      <color theme="1"/>
      <name val="Wingdings"/>
      <charset val="2"/>
    </font>
    <font>
      <sz val="9"/>
      <color theme="1"/>
      <name val="Wingdings 3"/>
      <family val="1"/>
      <charset val="2"/>
    </font>
    <font>
      <sz val="11"/>
      <color theme="1"/>
      <name val="Webdings"/>
      <family val="1"/>
      <charset val="2"/>
    </font>
    <font>
      <i/>
      <sz val="10"/>
      <color rgb="FFFF0000"/>
      <name val="Calibri Light"/>
      <family val="2"/>
      <scheme val="major"/>
    </font>
    <font>
      <sz val="11"/>
      <color rgb="FFFF0000"/>
      <name val="Calibri"/>
      <family val="2"/>
      <scheme val="minor"/>
    </font>
    <font>
      <b/>
      <sz val="11"/>
      <name val="Calibri"/>
      <family val="2"/>
    </font>
    <font>
      <i/>
      <sz val="11"/>
      <color rgb="FFFF0000"/>
      <name val="Calibri"/>
      <family val="2"/>
      <scheme val="minor"/>
    </font>
    <font>
      <i/>
      <sz val="9"/>
      <color rgb="FFFF0000"/>
      <name val="Calibri Light"/>
      <family val="2"/>
      <scheme val="major"/>
    </font>
    <font>
      <sz val="9"/>
      <color rgb="FFFF0000"/>
      <name val="Calibri Light"/>
      <family val="2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/>
    <xf numFmtId="0" fontId="1" fillId="0" borderId="21" applyNumberFormat="0" applyFill="0" applyAlignment="0" applyProtection="0"/>
  </cellStyleXfs>
  <cellXfs count="149">
    <xf numFmtId="0" fontId="0" fillId="0" borderId="0" xfId="0"/>
    <xf numFmtId="0" fontId="0" fillId="3" borderId="0" xfId="0" applyFill="1"/>
    <xf numFmtId="0" fontId="0" fillId="0" borderId="0" xfId="0" applyFill="1"/>
    <xf numFmtId="0" fontId="3" fillId="4" borderId="0" xfId="0" applyFont="1" applyFill="1"/>
    <xf numFmtId="44" fontId="3" fillId="4" borderId="0" xfId="0" applyNumberFormat="1" applyFont="1" applyFill="1"/>
    <xf numFmtId="44" fontId="0" fillId="0" borderId="0" xfId="0" applyNumberFormat="1"/>
    <xf numFmtId="0" fontId="0" fillId="9" borderId="0" xfId="0" applyFill="1"/>
    <xf numFmtId="0" fontId="0" fillId="0" borderId="0" xfId="0" applyFill="1" applyAlignment="1">
      <alignment vertical="center"/>
    </xf>
    <xf numFmtId="0" fontId="0" fillId="6" borderId="1" xfId="0" applyFill="1" applyBorder="1" applyAlignment="1">
      <alignment vertical="center"/>
    </xf>
    <xf numFmtId="0" fontId="0" fillId="6" borderId="0" xfId="0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5" xfId="0" applyFill="1" applyBorder="1" applyAlignment="1">
      <alignment vertical="center"/>
    </xf>
    <xf numFmtId="0" fontId="11" fillId="4" borderId="0" xfId="0" applyFont="1" applyFill="1"/>
    <xf numFmtId="0" fontId="12" fillId="0" borderId="0" xfId="0" applyFont="1"/>
    <xf numFmtId="0" fontId="15" fillId="6" borderId="1" xfId="0" applyFont="1" applyFill="1" applyBorder="1" applyAlignment="1">
      <alignment horizontal="center" vertical="center"/>
    </xf>
    <xf numFmtId="0" fontId="16" fillId="4" borderId="0" xfId="0" applyFont="1" applyFill="1" applyAlignment="1">
      <alignment horizontal="left" indent="2"/>
    </xf>
    <xf numFmtId="0" fontId="14" fillId="0" borderId="0" xfId="0" applyFont="1" applyAlignment="1">
      <alignment horizontal="left" indent="2"/>
    </xf>
    <xf numFmtId="0" fontId="1" fillId="2" borderId="11" xfId="0" applyFont="1" applyFill="1" applyBorder="1"/>
    <xf numFmtId="0" fontId="12" fillId="2" borderId="12" xfId="0" applyFont="1" applyFill="1" applyBorder="1"/>
    <xf numFmtId="44" fontId="0" fillId="2" borderId="12" xfId="0" applyNumberFormat="1" applyFill="1" applyBorder="1"/>
    <xf numFmtId="0" fontId="14" fillId="2" borderId="13" xfId="0" applyFont="1" applyFill="1" applyBorder="1" applyAlignment="1">
      <alignment horizontal="left" indent="2"/>
    </xf>
    <xf numFmtId="0" fontId="0" fillId="3" borderId="14" xfId="0" applyFont="1" applyFill="1" applyBorder="1"/>
    <xf numFmtId="0" fontId="12" fillId="3" borderId="0" xfId="0" applyFont="1" applyFill="1" applyBorder="1"/>
    <xf numFmtId="44" fontId="0" fillId="3" borderId="0" xfId="0" applyNumberFormat="1" applyFill="1" applyBorder="1"/>
    <xf numFmtId="0" fontId="14" fillId="3" borderId="15" xfId="0" applyFont="1" applyFill="1" applyBorder="1" applyAlignment="1">
      <alignment horizontal="left" indent="2"/>
    </xf>
    <xf numFmtId="0" fontId="0" fillId="0" borderId="14" xfId="0" applyBorder="1"/>
    <xf numFmtId="0" fontId="12" fillId="0" borderId="0" xfId="0" applyFont="1" applyBorder="1"/>
    <xf numFmtId="44" fontId="0" fillId="0" borderId="0" xfId="0" applyNumberFormat="1" applyBorder="1"/>
    <xf numFmtId="0" fontId="14" fillId="0" borderId="15" xfId="0" applyFont="1" applyBorder="1" applyAlignment="1">
      <alignment horizontal="left" indent="2"/>
    </xf>
    <xf numFmtId="44" fontId="18" fillId="0" borderId="0" xfId="0" applyNumberFormat="1" applyFont="1" applyBorder="1"/>
    <xf numFmtId="44" fontId="0" fillId="0" borderId="0" xfId="0" applyNumberFormat="1" applyFont="1" applyBorder="1"/>
    <xf numFmtId="44" fontId="20" fillId="0" borderId="0" xfId="0" applyNumberFormat="1" applyFont="1" applyBorder="1" applyAlignment="1">
      <alignment horizontal="right"/>
    </xf>
    <xf numFmtId="44" fontId="5" fillId="0" borderId="0" xfId="0" applyNumberFormat="1" applyFont="1" applyBorder="1"/>
    <xf numFmtId="0" fontId="0" fillId="3" borderId="14" xfId="0" applyFill="1" applyBorder="1"/>
    <xf numFmtId="44" fontId="5" fillId="3" borderId="0" xfId="0" applyNumberFormat="1" applyFont="1" applyFill="1" applyBorder="1"/>
    <xf numFmtId="0" fontId="0" fillId="0" borderId="16" xfId="0" applyBorder="1"/>
    <xf numFmtId="0" fontId="12" fillId="0" borderId="10" xfId="0" applyFont="1" applyBorder="1"/>
    <xf numFmtId="44" fontId="0" fillId="0" borderId="10" xfId="0" applyNumberFormat="1" applyBorder="1"/>
    <xf numFmtId="0" fontId="14" fillId="0" borderId="17" xfId="0" applyFont="1" applyBorder="1" applyAlignment="1">
      <alignment horizontal="left" indent="2"/>
    </xf>
    <xf numFmtId="44" fontId="12" fillId="0" borderId="0" xfId="0" applyNumberFormat="1" applyFont="1" applyBorder="1"/>
    <xf numFmtId="44" fontId="19" fillId="0" borderId="0" xfId="0" applyNumberFormat="1" applyFont="1" applyBorder="1" applyAlignment="1">
      <alignment horizontal="right"/>
    </xf>
    <xf numFmtId="0" fontId="2" fillId="3" borderId="14" xfId="0" applyFont="1" applyFill="1" applyBorder="1"/>
    <xf numFmtId="0" fontId="13" fillId="3" borderId="0" xfId="0" applyFont="1" applyFill="1" applyBorder="1"/>
    <xf numFmtId="44" fontId="2" fillId="3" borderId="0" xfId="0" applyNumberFormat="1" applyFont="1" applyFill="1" applyBorder="1"/>
    <xf numFmtId="44" fontId="1" fillId="2" borderId="12" xfId="0" applyNumberFormat="1" applyFont="1" applyFill="1" applyBorder="1"/>
    <xf numFmtId="44" fontId="18" fillId="0" borderId="0" xfId="0" applyNumberFormat="1" applyFont="1" applyBorder="1" applyAlignment="1">
      <alignment horizontal="right"/>
    </xf>
    <xf numFmtId="0" fontId="14" fillId="0" borderId="15" xfId="0" applyFont="1" applyBorder="1" applyAlignment="1">
      <alignment horizontal="left" wrapText="1" indent="2"/>
    </xf>
    <xf numFmtId="0" fontId="21" fillId="0" borderId="15" xfId="0" applyFont="1" applyBorder="1" applyAlignment="1">
      <alignment horizontal="left" indent="2"/>
    </xf>
    <xf numFmtId="0" fontId="3" fillId="11" borderId="0" xfId="0" applyFont="1" applyFill="1"/>
    <xf numFmtId="44" fontId="3" fillId="11" borderId="0" xfId="0" applyNumberFormat="1" applyFont="1" applyFill="1"/>
    <xf numFmtId="0" fontId="0" fillId="5" borderId="0" xfId="0" applyFill="1"/>
    <xf numFmtId="0" fontId="22" fillId="3" borderId="15" xfId="0" applyFont="1" applyFill="1" applyBorder="1" applyAlignment="1">
      <alignment horizontal="left" indent="2"/>
    </xf>
    <xf numFmtId="0" fontId="1" fillId="9" borderId="11" xfId="0" applyFont="1" applyFill="1" applyBorder="1"/>
    <xf numFmtId="44" fontId="0" fillId="9" borderId="12" xfId="0" applyNumberFormat="1" applyFill="1" applyBorder="1"/>
    <xf numFmtId="0" fontId="0" fillId="5" borderId="14" xfId="0" applyFont="1" applyFill="1" applyBorder="1"/>
    <xf numFmtId="44" fontId="0" fillId="5" borderId="0" xfId="0" applyNumberFormat="1" applyFill="1" applyBorder="1"/>
    <xf numFmtId="0" fontId="0" fillId="5" borderId="14" xfId="0" applyFill="1" applyBorder="1"/>
    <xf numFmtId="44" fontId="5" fillId="5" borderId="0" xfId="0" applyNumberFormat="1" applyFont="1" applyFill="1" applyBorder="1"/>
    <xf numFmtId="0" fontId="2" fillId="5" borderId="14" xfId="0" applyFont="1" applyFill="1" applyBorder="1"/>
    <xf numFmtId="44" fontId="2" fillId="5" borderId="0" xfId="0" applyNumberFormat="1" applyFont="1" applyFill="1" applyBorder="1"/>
    <xf numFmtId="0" fontId="24" fillId="12" borderId="6" xfId="0" applyFont="1" applyFill="1" applyBorder="1" applyAlignment="1">
      <alignment horizontal="center" vertical="center"/>
    </xf>
    <xf numFmtId="0" fontId="24" fillId="12" borderId="9" xfId="0" applyFont="1" applyFill="1" applyBorder="1" applyAlignment="1">
      <alignment horizontal="center" vertical="center"/>
    </xf>
    <xf numFmtId="0" fontId="25" fillId="13" borderId="18" xfId="0" applyFont="1" applyFill="1" applyBorder="1" applyAlignment="1">
      <alignment horizontal="center" vertical="center"/>
    </xf>
    <xf numFmtId="0" fontId="25" fillId="13" borderId="17" xfId="0" applyFont="1" applyFill="1" applyBorder="1" applyAlignment="1">
      <alignment horizontal="center" vertical="center"/>
    </xf>
    <xf numFmtId="8" fontId="25" fillId="13" borderId="17" xfId="0" applyNumberFormat="1" applyFont="1" applyFill="1" applyBorder="1" applyAlignment="1">
      <alignment horizontal="center" vertical="center"/>
    </xf>
    <xf numFmtId="0" fontId="24" fillId="12" borderId="18" xfId="0" applyFont="1" applyFill="1" applyBorder="1" applyAlignment="1">
      <alignment horizontal="center" vertical="center"/>
    </xf>
    <xf numFmtId="0" fontId="24" fillId="12" borderId="17" xfId="0" applyFont="1" applyFill="1" applyBorder="1" applyAlignment="1">
      <alignment horizontal="center" vertical="center"/>
    </xf>
    <xf numFmtId="8" fontId="24" fillId="12" borderId="17" xfId="0" applyNumberFormat="1" applyFont="1" applyFill="1" applyBorder="1" applyAlignment="1">
      <alignment horizontal="center" vertical="center"/>
    </xf>
    <xf numFmtId="0" fontId="23" fillId="11" borderId="0" xfId="0" applyFont="1" applyFill="1" applyAlignment="1">
      <alignment horizontal="left" indent="2"/>
    </xf>
    <xf numFmtId="0" fontId="14" fillId="9" borderId="13" xfId="0" applyFont="1" applyFill="1" applyBorder="1" applyAlignment="1">
      <alignment horizontal="left" indent="2"/>
    </xf>
    <xf numFmtId="0" fontId="14" fillId="5" borderId="15" xfId="0" applyFont="1" applyFill="1" applyBorder="1" applyAlignment="1">
      <alignment horizontal="left" indent="2"/>
    </xf>
    <xf numFmtId="0" fontId="17" fillId="5" borderId="15" xfId="0" applyFont="1" applyFill="1" applyBorder="1" applyAlignment="1">
      <alignment horizontal="left" indent="2"/>
    </xf>
    <xf numFmtId="0" fontId="3" fillId="0" borderId="0" xfId="0" applyFont="1" applyFill="1"/>
    <xf numFmtId="0" fontId="2" fillId="0" borderId="0" xfId="0" applyFont="1" applyFill="1"/>
    <xf numFmtId="0" fontId="7" fillId="6" borderId="0" xfId="0" applyFont="1" applyFill="1" applyBorder="1" applyAlignment="1">
      <alignment vertical="center"/>
    </xf>
    <xf numFmtId="0" fontId="12" fillId="6" borderId="0" xfId="0" applyFont="1" applyFill="1" applyBorder="1" applyAlignment="1">
      <alignment vertical="center"/>
    </xf>
    <xf numFmtId="0" fontId="7" fillId="6" borderId="4" xfId="0" applyFont="1" applyFill="1" applyBorder="1" applyAlignment="1">
      <alignment vertical="center"/>
    </xf>
    <xf numFmtId="0" fontId="12" fillId="6" borderId="4" xfId="0" applyFont="1" applyFill="1" applyBorder="1" applyAlignment="1">
      <alignment vertical="center"/>
    </xf>
    <xf numFmtId="0" fontId="12" fillId="6" borderId="0" xfId="0" applyFont="1" applyFill="1" applyAlignment="1">
      <alignment vertical="center"/>
    </xf>
    <xf numFmtId="0" fontId="11" fillId="11" borderId="0" xfId="0" applyFont="1" applyFill="1"/>
    <xf numFmtId="0" fontId="12" fillId="9" borderId="12" xfId="0" applyFont="1" applyFill="1" applyBorder="1"/>
    <xf numFmtId="0" fontId="12" fillId="5" borderId="0" xfId="0" applyFont="1" applyFill="1" applyBorder="1"/>
    <xf numFmtId="0" fontId="13" fillId="5" borderId="0" xfId="0" applyFont="1" applyFill="1" applyBorder="1"/>
    <xf numFmtId="0" fontId="12" fillId="0" borderId="0" xfId="0" applyFont="1" applyFill="1" applyBorder="1"/>
    <xf numFmtId="44" fontId="0" fillId="0" borderId="0" xfId="0" applyNumberFormat="1" applyFill="1" applyBorder="1"/>
    <xf numFmtId="0" fontId="14" fillId="0" borderId="15" xfId="0" applyFont="1" applyFill="1" applyBorder="1" applyAlignment="1">
      <alignment horizontal="left" indent="2"/>
    </xf>
    <xf numFmtId="44" fontId="0" fillId="0" borderId="0" xfId="0" applyNumberFormat="1" applyBorder="1" applyAlignment="1">
      <alignment horizontal="center"/>
    </xf>
    <xf numFmtId="44" fontId="12" fillId="0" borderId="0" xfId="0" applyNumberFormat="1" applyFont="1" applyBorder="1" applyAlignment="1">
      <alignment horizontal="center"/>
    </xf>
    <xf numFmtId="0" fontId="6" fillId="6" borderId="0" xfId="0" applyFont="1" applyFill="1" applyBorder="1" applyAlignment="1">
      <alignment vertical="center"/>
    </xf>
    <xf numFmtId="0" fontId="27" fillId="6" borderId="1" xfId="0" applyFont="1" applyFill="1" applyBorder="1" applyAlignment="1">
      <alignment horizontal="right" vertical="center"/>
    </xf>
    <xf numFmtId="0" fontId="0" fillId="6" borderId="19" xfId="0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6" borderId="0" xfId="0" applyFont="1" applyFill="1" applyAlignment="1">
      <alignment vertical="center"/>
    </xf>
    <xf numFmtId="0" fontId="28" fillId="1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12" fillId="6" borderId="0" xfId="0" applyFont="1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12" fillId="6" borderId="0" xfId="0" applyFont="1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12" fillId="6" borderId="0" xfId="0" quotePrefix="1" applyFont="1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12" fillId="10" borderId="0" xfId="0" applyFont="1" applyFill="1" applyBorder="1" applyAlignment="1">
      <alignment horizontal="left" vertical="center"/>
    </xf>
    <xf numFmtId="0" fontId="0" fillId="10" borderId="2" xfId="0" applyFill="1" applyBorder="1" applyAlignment="1">
      <alignment horizontal="left" vertical="center"/>
    </xf>
    <xf numFmtId="0" fontId="28" fillId="10" borderId="3" xfId="0" applyFont="1" applyFill="1" applyBorder="1" applyAlignment="1">
      <alignment horizontal="center" vertical="center"/>
    </xf>
    <xf numFmtId="0" fontId="0" fillId="6" borderId="0" xfId="0" quotePrefix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6" borderId="0" xfId="0" applyFill="1" applyAlignment="1">
      <alignment vertical="center"/>
    </xf>
    <xf numFmtId="0" fontId="12" fillId="0" borderId="0" xfId="0" applyFont="1" applyAlignment="1">
      <alignment vertical="center"/>
    </xf>
    <xf numFmtId="0" fontId="29" fillId="3" borderId="15" xfId="0" applyFont="1" applyFill="1" applyBorder="1" applyAlignment="1">
      <alignment horizontal="left" indent="2"/>
    </xf>
    <xf numFmtId="0" fontId="5" fillId="0" borderId="14" xfId="0" applyFont="1" applyFill="1" applyBorder="1"/>
    <xf numFmtId="0" fontId="0" fillId="0" borderId="14" xfId="0" applyFont="1" applyFill="1" applyBorder="1"/>
    <xf numFmtId="0" fontId="21" fillId="14" borderId="15" xfId="0" applyFont="1" applyFill="1" applyBorder="1" applyAlignment="1">
      <alignment horizontal="left" indent="2"/>
    </xf>
    <xf numFmtId="44" fontId="2" fillId="14" borderId="20" xfId="0" applyNumberFormat="1" applyFont="1" applyFill="1" applyBorder="1"/>
    <xf numFmtId="44" fontId="0" fillId="14" borderId="20" xfId="0" applyNumberFormat="1" applyFill="1" applyBorder="1"/>
    <xf numFmtId="0" fontId="0" fillId="10" borderId="4" xfId="0" applyFill="1" applyBorder="1" applyAlignment="1">
      <alignment horizontal="left" vertical="center" wrapText="1"/>
    </xf>
    <xf numFmtId="0" fontId="0" fillId="10" borderId="4" xfId="0" applyFill="1" applyBorder="1" applyAlignment="1">
      <alignment horizontal="left" vertical="center"/>
    </xf>
    <xf numFmtId="0" fontId="0" fillId="10" borderId="5" xfId="0" applyFill="1" applyBorder="1" applyAlignment="1">
      <alignment horizontal="left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8" fillId="9" borderId="13" xfId="0" applyFont="1" applyFill="1" applyBorder="1" applyAlignment="1">
      <alignment horizontal="center" vertical="center"/>
    </xf>
    <xf numFmtId="0" fontId="8" fillId="9" borderId="16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8" fillId="9" borderId="17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31" fillId="0" borderId="22" xfId="0" applyFont="1" applyBorder="1"/>
    <xf numFmtId="164" fontId="0" fillId="0" borderId="0" xfId="0" applyNumberFormat="1"/>
    <xf numFmtId="165" fontId="0" fillId="0" borderId="0" xfId="0" applyNumberFormat="1"/>
    <xf numFmtId="165" fontId="1" fillId="0" borderId="21" xfId="1" applyNumberFormat="1"/>
    <xf numFmtId="4" fontId="0" fillId="0" borderId="0" xfId="0" applyNumberFormat="1"/>
    <xf numFmtId="0" fontId="32" fillId="0" borderId="14" xfId="0" applyFont="1" applyBorder="1"/>
    <xf numFmtId="0" fontId="33" fillId="0" borderId="0" xfId="0" applyFont="1" applyBorder="1"/>
    <xf numFmtId="0" fontId="33" fillId="0" borderId="0" xfId="0" applyFont="1" applyBorder="1" applyAlignment="1">
      <alignment wrapText="1"/>
    </xf>
    <xf numFmtId="0" fontId="34" fillId="0" borderId="0" xfId="0" applyFont="1"/>
    <xf numFmtId="0" fontId="30" fillId="0" borderId="0" xfId="0" applyFont="1" applyBorder="1"/>
  </cellXfs>
  <cellStyles count="2">
    <cellStyle name="Standaard" xfId="0" builtinId="0"/>
    <cellStyle name="Tota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3</xdr:row>
      <xdr:rowOff>47627</xdr:rowOff>
    </xdr:from>
    <xdr:to>
      <xdr:col>19</xdr:col>
      <xdr:colOff>285750</xdr:colOff>
      <xdr:row>8</xdr:row>
      <xdr:rowOff>371475</xdr:rowOff>
    </xdr:to>
    <xdr:cxnSp macro="">
      <xdr:nvCxnSpPr>
        <xdr:cNvPr id="3" name="Rechte verbindingslijn met pijl 2"/>
        <xdr:cNvCxnSpPr/>
      </xdr:nvCxnSpPr>
      <xdr:spPr>
        <a:xfrm flipV="1">
          <a:off x="3819525" y="895352"/>
          <a:ext cx="3705225" cy="222884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8</xdr:row>
      <xdr:rowOff>361950</xdr:rowOff>
    </xdr:from>
    <xdr:to>
      <xdr:col>19</xdr:col>
      <xdr:colOff>152400</xdr:colOff>
      <xdr:row>13</xdr:row>
      <xdr:rowOff>276225</xdr:rowOff>
    </xdr:to>
    <xdr:cxnSp macro="">
      <xdr:nvCxnSpPr>
        <xdr:cNvPr id="5" name="Rechte verbindingslijn met pijl 4"/>
        <xdr:cNvCxnSpPr/>
      </xdr:nvCxnSpPr>
      <xdr:spPr>
        <a:xfrm>
          <a:off x="3810000" y="3114675"/>
          <a:ext cx="3581400" cy="18192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3</xdr:row>
      <xdr:rowOff>47627</xdr:rowOff>
    </xdr:from>
    <xdr:to>
      <xdr:col>19</xdr:col>
      <xdr:colOff>285750</xdr:colOff>
      <xdr:row>8</xdr:row>
      <xdr:rowOff>371475</xdr:rowOff>
    </xdr:to>
    <xdr:cxnSp macro="">
      <xdr:nvCxnSpPr>
        <xdr:cNvPr id="2" name="Rechte verbindingslijn met pijl 1"/>
        <xdr:cNvCxnSpPr/>
      </xdr:nvCxnSpPr>
      <xdr:spPr>
        <a:xfrm flipV="1">
          <a:off x="3819525" y="893447"/>
          <a:ext cx="3705225" cy="2228848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8</xdr:row>
      <xdr:rowOff>361950</xdr:rowOff>
    </xdr:from>
    <xdr:to>
      <xdr:col>19</xdr:col>
      <xdr:colOff>152400</xdr:colOff>
      <xdr:row>13</xdr:row>
      <xdr:rowOff>276225</xdr:rowOff>
    </xdr:to>
    <xdr:cxnSp macro="">
      <xdr:nvCxnSpPr>
        <xdr:cNvPr id="3" name="Rechte verbindingslijn met pijl 2"/>
        <xdr:cNvCxnSpPr/>
      </xdr:nvCxnSpPr>
      <xdr:spPr>
        <a:xfrm>
          <a:off x="3810000" y="3112770"/>
          <a:ext cx="3581400" cy="181927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142874</xdr:colOff>
      <xdr:row>19</xdr:row>
      <xdr:rowOff>42333</xdr:rowOff>
    </xdr:from>
    <xdr:to>
      <xdr:col>26</xdr:col>
      <xdr:colOff>400049</xdr:colOff>
      <xdr:row>24</xdr:row>
      <xdr:rowOff>200025</xdr:rowOff>
    </xdr:to>
    <xdr:sp macro="" textlink="">
      <xdr:nvSpPr>
        <xdr:cNvPr id="4" name="Rechteraccolade 3"/>
        <xdr:cNvSpPr/>
      </xdr:nvSpPr>
      <xdr:spPr>
        <a:xfrm>
          <a:off x="11753849" y="4747683"/>
          <a:ext cx="257175" cy="1395942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33"/>
  <sheetViews>
    <sheetView showGridLines="0" showRowColHeaders="0" zoomScale="70" zoomScaleNormal="70" workbookViewId="0"/>
  </sheetViews>
  <sheetFormatPr defaultColWidth="7.28515625" defaultRowHeight="19.899999999999999" customHeight="1" x14ac:dyDescent="0.25"/>
  <cols>
    <col min="1" max="3" width="7.28515625" style="110"/>
    <col min="4" max="4" width="7.28515625" style="112"/>
    <col min="5" max="22" width="7.28515625" style="110"/>
    <col min="23" max="23" width="7.28515625" style="112"/>
    <col min="24" max="16384" width="7.28515625" style="110"/>
  </cols>
  <sheetData>
    <row r="1" spans="2:30" ht="19.899999999999999" customHeight="1" thickBot="1" x14ac:dyDescent="0.3">
      <c r="B1" s="131" t="s">
        <v>22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3"/>
      <c r="U1" s="96"/>
      <c r="V1" s="96"/>
      <c r="W1" s="97"/>
      <c r="X1" s="96"/>
      <c r="Y1" s="96"/>
      <c r="Z1" s="96"/>
      <c r="AA1" s="96"/>
      <c r="AB1" s="96"/>
      <c r="AC1" s="96"/>
      <c r="AD1" s="96"/>
    </row>
    <row r="2" spans="2:30" ht="19.899999999999999" customHeight="1" thickBot="1" x14ac:dyDescent="0.3">
      <c r="B2" s="134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/>
      <c r="U2" s="125" t="s">
        <v>150</v>
      </c>
      <c r="V2" s="126"/>
      <c r="W2" s="126"/>
      <c r="X2" s="126"/>
      <c r="Y2" s="126"/>
      <c r="Z2" s="126"/>
      <c r="AA2" s="126"/>
      <c r="AB2" s="126"/>
      <c r="AC2" s="126"/>
      <c r="AD2" s="127"/>
    </row>
    <row r="3" spans="2:30" ht="19.899999999999999" customHeight="1" x14ac:dyDescent="0.25">
      <c r="U3" s="98"/>
      <c r="V3" s="99" t="s">
        <v>27</v>
      </c>
      <c r="W3" s="100"/>
      <c r="X3" s="99"/>
      <c r="Y3" s="99"/>
      <c r="Z3" s="99"/>
      <c r="AA3" s="99"/>
      <c r="AB3" s="99"/>
      <c r="AC3" s="99"/>
      <c r="AD3" s="101"/>
    </row>
    <row r="4" spans="2:30" ht="19.899999999999999" customHeight="1" thickBot="1" x14ac:dyDescent="0.3">
      <c r="U4" s="98"/>
      <c r="V4" s="99"/>
      <c r="W4" s="100" t="s">
        <v>24</v>
      </c>
      <c r="X4" s="99"/>
      <c r="Y4" s="99"/>
      <c r="Z4" s="99"/>
      <c r="AA4" s="99"/>
      <c r="AB4" s="99"/>
      <c r="AC4" s="99"/>
      <c r="AD4" s="101"/>
    </row>
    <row r="5" spans="2:30" ht="19.899999999999999" customHeight="1" thickBot="1" x14ac:dyDescent="0.3">
      <c r="B5" s="128" t="s">
        <v>9</v>
      </c>
      <c r="C5" s="129"/>
      <c r="D5" s="129"/>
      <c r="E5" s="129"/>
      <c r="F5" s="129"/>
      <c r="G5" s="129"/>
      <c r="H5" s="129"/>
      <c r="I5" s="129"/>
      <c r="J5" s="130"/>
      <c r="U5" s="98"/>
      <c r="V5" s="99"/>
      <c r="W5" s="100" t="s">
        <v>125</v>
      </c>
      <c r="X5" s="99"/>
      <c r="Y5" s="99"/>
      <c r="Z5" s="99"/>
      <c r="AA5" s="99"/>
      <c r="AB5" s="99"/>
      <c r="AC5" s="99"/>
      <c r="AD5" s="101"/>
    </row>
    <row r="6" spans="2:30" ht="19.899999999999999" customHeight="1" x14ac:dyDescent="0.25">
      <c r="B6" s="8"/>
      <c r="C6" s="9" t="s">
        <v>145</v>
      </c>
      <c r="D6" s="77"/>
      <c r="E6" s="9"/>
      <c r="F6" s="9"/>
      <c r="G6" s="9"/>
      <c r="H6" s="9"/>
      <c r="I6" s="9"/>
      <c r="J6" s="10"/>
      <c r="U6" s="98"/>
      <c r="V6" s="99"/>
      <c r="W6" s="100" t="s">
        <v>25</v>
      </c>
      <c r="X6" s="99"/>
      <c r="Y6" s="99"/>
      <c r="Z6" s="99"/>
      <c r="AA6" s="99"/>
      <c r="AB6" s="99"/>
      <c r="AC6" s="99"/>
      <c r="AD6" s="101"/>
    </row>
    <row r="7" spans="2:30" ht="19.899999999999999" customHeight="1" x14ac:dyDescent="0.25">
      <c r="B7" s="8"/>
      <c r="C7" s="9"/>
      <c r="D7" s="77" t="s">
        <v>127</v>
      </c>
      <c r="E7" s="9"/>
      <c r="F7" s="9"/>
      <c r="G7" s="9"/>
      <c r="H7" s="9"/>
      <c r="I7" s="9"/>
      <c r="J7" s="10"/>
      <c r="U7" s="98"/>
      <c r="V7" s="99" t="s">
        <v>147</v>
      </c>
      <c r="W7" s="100"/>
      <c r="X7" s="99"/>
      <c r="Y7" s="99"/>
      <c r="Z7" s="99"/>
      <c r="AA7" s="99"/>
      <c r="AB7" s="99"/>
      <c r="AC7" s="99"/>
      <c r="AD7" s="101"/>
    </row>
    <row r="8" spans="2:30" ht="19.899999999999999" customHeight="1" x14ac:dyDescent="0.25">
      <c r="B8" s="16"/>
      <c r="C8" s="9" t="s">
        <v>10</v>
      </c>
      <c r="D8" s="77"/>
      <c r="E8" s="9"/>
      <c r="F8" s="9"/>
      <c r="G8" s="9"/>
      <c r="H8" s="9"/>
      <c r="I8" s="9"/>
      <c r="J8" s="10"/>
      <c r="U8" s="98"/>
      <c r="V8" s="99" t="s">
        <v>148</v>
      </c>
      <c r="W8" s="100"/>
      <c r="X8" s="99"/>
      <c r="Y8" s="99"/>
      <c r="Z8" s="99"/>
      <c r="AA8" s="99"/>
      <c r="AB8" s="99"/>
      <c r="AC8" s="99"/>
      <c r="AD8" s="101"/>
    </row>
    <row r="9" spans="2:30" ht="19.899999999999999" customHeight="1" x14ac:dyDescent="0.25">
      <c r="B9" s="8"/>
      <c r="C9" s="9" t="s">
        <v>179</v>
      </c>
      <c r="D9" s="77"/>
      <c r="E9" s="9"/>
      <c r="F9" s="9"/>
      <c r="G9" s="9"/>
      <c r="H9" s="9"/>
      <c r="I9" s="9"/>
      <c r="J9" s="10"/>
      <c r="U9" s="98"/>
      <c r="V9" s="99" t="s">
        <v>29</v>
      </c>
      <c r="W9" s="100"/>
      <c r="X9" s="99"/>
      <c r="Y9" s="99"/>
      <c r="Z9" s="99"/>
      <c r="AA9" s="99"/>
      <c r="AB9" s="99"/>
      <c r="AC9" s="99"/>
      <c r="AD9" s="101"/>
    </row>
    <row r="10" spans="2:30" ht="19.899999999999999" customHeight="1" x14ac:dyDescent="0.25">
      <c r="B10" s="8"/>
      <c r="C10" s="9"/>
      <c r="D10" s="77" t="s">
        <v>180</v>
      </c>
      <c r="E10" s="9"/>
      <c r="F10" s="9"/>
      <c r="G10" s="9"/>
      <c r="H10" s="9"/>
      <c r="I10" s="9"/>
      <c r="J10" s="10"/>
      <c r="U10" s="98"/>
      <c r="V10" s="99" t="s">
        <v>28</v>
      </c>
      <c r="W10" s="102"/>
      <c r="X10" s="99"/>
      <c r="Y10" s="99"/>
      <c r="Z10" s="99"/>
      <c r="AA10" s="99"/>
      <c r="AB10" s="99"/>
      <c r="AC10" s="99"/>
      <c r="AD10" s="101"/>
    </row>
    <row r="11" spans="2:30" ht="19.899999999999999" customHeight="1" x14ac:dyDescent="0.25">
      <c r="B11" s="8"/>
      <c r="C11" s="9" t="s">
        <v>11</v>
      </c>
      <c r="D11" s="77"/>
      <c r="E11" s="9"/>
      <c r="F11" s="9"/>
      <c r="G11" s="9"/>
      <c r="H11" s="9"/>
      <c r="I11" s="9"/>
      <c r="J11" s="10"/>
      <c r="U11" s="98"/>
      <c r="V11" s="103" t="s">
        <v>149</v>
      </c>
      <c r="W11" s="100"/>
      <c r="X11" s="99"/>
      <c r="Y11" s="99"/>
      <c r="Z11" s="99"/>
      <c r="AA11" s="99"/>
      <c r="AB11" s="99"/>
      <c r="AC11" s="99"/>
      <c r="AD11" s="101"/>
    </row>
    <row r="12" spans="2:30" ht="19.899999999999999" customHeight="1" x14ac:dyDescent="0.25">
      <c r="B12" s="8"/>
      <c r="C12" s="9"/>
      <c r="D12" s="77" t="s">
        <v>126</v>
      </c>
      <c r="E12" s="9"/>
      <c r="F12" s="9"/>
      <c r="G12" s="9"/>
      <c r="H12" s="9"/>
      <c r="I12" s="9"/>
      <c r="J12" s="10"/>
      <c r="U12" s="11"/>
      <c r="V12" s="12"/>
      <c r="W12" s="79"/>
      <c r="X12" s="12"/>
      <c r="Y12" s="12"/>
      <c r="Z12" s="12"/>
      <c r="AA12" s="12"/>
      <c r="AB12" s="12"/>
      <c r="AC12" s="12"/>
      <c r="AD12" s="13"/>
    </row>
    <row r="13" spans="2:30" ht="19.899999999999999" customHeight="1" x14ac:dyDescent="0.25">
      <c r="B13" s="8"/>
      <c r="C13" s="9"/>
      <c r="D13" s="77" t="s">
        <v>181</v>
      </c>
      <c r="E13" s="9"/>
      <c r="F13" s="9"/>
      <c r="G13" s="9"/>
      <c r="H13" s="9"/>
      <c r="I13" s="9"/>
      <c r="J13" s="10"/>
    </row>
    <row r="14" spans="2:30" ht="19.899999999999999" customHeight="1" thickBot="1" x14ac:dyDescent="0.3">
      <c r="B14" s="8"/>
      <c r="C14" s="9"/>
      <c r="D14" s="77" t="s">
        <v>183</v>
      </c>
      <c r="E14" s="9"/>
      <c r="F14" s="9"/>
      <c r="G14" s="9"/>
      <c r="H14" s="9"/>
      <c r="I14" s="9"/>
      <c r="J14" s="10"/>
      <c r="U14" s="96"/>
      <c r="V14" s="96"/>
      <c r="W14" s="97"/>
      <c r="X14" s="96"/>
      <c r="Y14" s="96"/>
      <c r="Z14" s="96"/>
      <c r="AA14" s="96"/>
      <c r="AB14" s="96"/>
      <c r="AC14" s="96"/>
      <c r="AD14" s="96"/>
    </row>
    <row r="15" spans="2:30" ht="19.899999999999999" customHeight="1" thickBot="1" x14ac:dyDescent="0.3">
      <c r="B15" s="8"/>
      <c r="C15" s="9"/>
      <c r="D15" s="77" t="s">
        <v>182</v>
      </c>
      <c r="E15" s="9"/>
      <c r="F15" s="9"/>
      <c r="G15" s="9"/>
      <c r="H15" s="9"/>
      <c r="I15" s="9"/>
      <c r="J15" s="10"/>
      <c r="U15" s="122" t="s">
        <v>151</v>
      </c>
      <c r="V15" s="123"/>
      <c r="W15" s="123"/>
      <c r="X15" s="123"/>
      <c r="Y15" s="123"/>
      <c r="Z15" s="123"/>
      <c r="AA15" s="123"/>
      <c r="AB15" s="123"/>
      <c r="AC15" s="123"/>
      <c r="AD15" s="124"/>
    </row>
    <row r="16" spans="2:30" ht="19.899999999999999" customHeight="1" x14ac:dyDescent="0.25">
      <c r="B16" s="8"/>
      <c r="C16" s="9" t="s">
        <v>12</v>
      </c>
      <c r="D16" s="77"/>
      <c r="E16" s="9"/>
      <c r="F16" s="9"/>
      <c r="G16" s="9"/>
      <c r="H16" s="9"/>
      <c r="I16" s="9"/>
      <c r="J16" s="10"/>
      <c r="U16" s="98"/>
      <c r="V16" s="111" t="s">
        <v>152</v>
      </c>
      <c r="W16" s="100"/>
      <c r="X16" s="99"/>
      <c r="Y16" s="99"/>
      <c r="Z16" s="99"/>
      <c r="AA16" s="99"/>
      <c r="AB16" s="99"/>
      <c r="AC16" s="99"/>
      <c r="AD16" s="101"/>
    </row>
    <row r="17" spans="2:30" ht="19.899999999999999" customHeight="1" x14ac:dyDescent="0.25">
      <c r="B17" s="8"/>
      <c r="C17" s="9"/>
      <c r="D17" s="77" t="s">
        <v>146</v>
      </c>
      <c r="E17" s="9"/>
      <c r="F17" s="9"/>
      <c r="G17" s="9"/>
      <c r="H17" s="9"/>
      <c r="I17" s="9"/>
      <c r="J17" s="10"/>
      <c r="U17" s="98"/>
      <c r="V17" s="111"/>
      <c r="W17" s="100" t="s">
        <v>153</v>
      </c>
      <c r="X17" s="99"/>
      <c r="Y17" s="99"/>
      <c r="Z17" s="99"/>
      <c r="AA17" s="99"/>
      <c r="AB17" s="99"/>
      <c r="AC17" s="99"/>
      <c r="AD17" s="101"/>
    </row>
    <row r="18" spans="2:30" ht="19.899999999999999" customHeight="1" x14ac:dyDescent="0.25">
      <c r="B18" s="11"/>
      <c r="C18" s="12"/>
      <c r="D18" s="79"/>
      <c r="E18" s="12"/>
      <c r="F18" s="12"/>
      <c r="G18" s="12"/>
      <c r="H18" s="12"/>
      <c r="I18" s="12"/>
      <c r="J18" s="13"/>
      <c r="U18" s="98"/>
      <c r="V18" s="99" t="s">
        <v>154</v>
      </c>
      <c r="W18" s="100"/>
      <c r="X18" s="99"/>
      <c r="Y18" s="99"/>
      <c r="Z18" s="99"/>
      <c r="AA18" s="99"/>
      <c r="AB18" s="99"/>
      <c r="AC18" s="99"/>
      <c r="AD18" s="101"/>
    </row>
    <row r="19" spans="2:30" ht="19.899999999999999" customHeight="1" x14ac:dyDescent="0.25">
      <c r="U19" s="98"/>
      <c r="V19" s="99"/>
      <c r="W19" s="100" t="s">
        <v>132</v>
      </c>
      <c r="X19" s="99"/>
      <c r="Y19" s="99"/>
      <c r="Z19" s="99"/>
      <c r="AA19" s="99"/>
      <c r="AB19" s="99"/>
      <c r="AC19" s="99"/>
      <c r="AD19" s="101"/>
    </row>
    <row r="20" spans="2:30" ht="19.899999999999999" customHeight="1" x14ac:dyDescent="0.25">
      <c r="U20" s="98"/>
      <c r="V20" s="103"/>
      <c r="W20" s="100" t="s">
        <v>155</v>
      </c>
      <c r="X20" s="99"/>
      <c r="Y20" s="99"/>
      <c r="Z20" s="99"/>
      <c r="AA20" s="99"/>
      <c r="AB20" s="99"/>
      <c r="AC20" s="99"/>
      <c r="AD20" s="101"/>
    </row>
    <row r="21" spans="2:30" ht="19.899999999999999" customHeight="1" x14ac:dyDescent="0.25">
      <c r="U21" s="98"/>
      <c r="V21" s="103"/>
      <c r="W21" s="102" t="s">
        <v>156</v>
      </c>
      <c r="X21" s="99"/>
      <c r="Y21" s="99"/>
      <c r="Z21" s="99"/>
      <c r="AA21" s="99"/>
      <c r="AB21" s="99"/>
      <c r="AC21" s="99"/>
      <c r="AD21" s="101"/>
    </row>
    <row r="22" spans="2:30" ht="19.899999999999999" customHeight="1" x14ac:dyDescent="0.25">
      <c r="U22" s="98"/>
      <c r="V22" s="103"/>
      <c r="W22" s="102" t="s">
        <v>157</v>
      </c>
      <c r="X22" s="99"/>
      <c r="Y22" s="99"/>
      <c r="Z22" s="99"/>
      <c r="AA22" s="99"/>
      <c r="AB22" s="99"/>
      <c r="AC22" s="99"/>
      <c r="AD22" s="101"/>
    </row>
    <row r="23" spans="2:30" ht="19.899999999999999" customHeight="1" x14ac:dyDescent="0.25">
      <c r="U23" s="98"/>
      <c r="V23" s="103"/>
      <c r="W23" s="100" t="s">
        <v>158</v>
      </c>
      <c r="X23" s="99"/>
      <c r="Y23" s="99"/>
      <c r="Z23" s="99"/>
      <c r="AA23" s="99"/>
      <c r="AB23" s="99"/>
      <c r="AC23" s="99"/>
      <c r="AD23" s="101"/>
    </row>
    <row r="24" spans="2:30" ht="19.899999999999999" customHeight="1" x14ac:dyDescent="0.25">
      <c r="U24" s="98"/>
      <c r="V24" s="109" t="s">
        <v>105</v>
      </c>
      <c r="W24" s="102"/>
      <c r="X24" s="99"/>
      <c r="Y24" s="99"/>
      <c r="Z24" s="99"/>
      <c r="AA24" s="99"/>
      <c r="AB24" s="99"/>
      <c r="AC24" s="99"/>
      <c r="AD24" s="101"/>
    </row>
    <row r="25" spans="2:30" ht="19.899999999999999" customHeight="1" x14ac:dyDescent="0.25">
      <c r="U25" s="98"/>
      <c r="V25" s="103"/>
      <c r="W25" s="100" t="s">
        <v>159</v>
      </c>
      <c r="X25" s="99"/>
      <c r="Y25" s="99"/>
      <c r="Z25" s="99"/>
      <c r="AA25" s="99"/>
      <c r="AB25" s="99"/>
      <c r="AC25" s="99"/>
      <c r="AD25" s="101"/>
    </row>
    <row r="26" spans="2:30" ht="19.899999999999999" customHeight="1" x14ac:dyDescent="0.25">
      <c r="U26" s="98"/>
      <c r="V26" s="103"/>
      <c r="W26" s="104" t="s">
        <v>160</v>
      </c>
      <c r="X26" s="99"/>
      <c r="Y26" s="99"/>
      <c r="Z26" s="99"/>
      <c r="AA26" s="99"/>
      <c r="AB26" s="99"/>
      <c r="AC26" s="99"/>
      <c r="AD26" s="101"/>
    </row>
    <row r="27" spans="2:30" ht="19.899999999999999" customHeight="1" x14ac:dyDescent="0.25">
      <c r="U27" s="98"/>
      <c r="V27" s="99" t="s">
        <v>144</v>
      </c>
      <c r="W27" s="100"/>
      <c r="X27" s="99"/>
      <c r="Y27" s="99"/>
      <c r="Z27" s="99"/>
      <c r="AA27" s="99"/>
      <c r="AB27" s="99"/>
      <c r="AC27" s="99"/>
      <c r="AD27" s="101"/>
    </row>
    <row r="28" spans="2:30" ht="19.899999999999999" customHeight="1" x14ac:dyDescent="0.25">
      <c r="U28" s="98"/>
      <c r="V28" s="99" t="s">
        <v>13</v>
      </c>
      <c r="W28" s="100"/>
      <c r="X28" s="99"/>
      <c r="Y28" s="99"/>
      <c r="Z28" s="99"/>
      <c r="AA28" s="99"/>
      <c r="AB28" s="99"/>
      <c r="AC28" s="99"/>
      <c r="AD28" s="101"/>
    </row>
    <row r="29" spans="2:30" ht="19.899999999999999" customHeight="1" x14ac:dyDescent="0.25">
      <c r="U29" s="98"/>
      <c r="V29" s="99" t="s">
        <v>133</v>
      </c>
      <c r="W29" s="100"/>
      <c r="X29" s="99"/>
      <c r="Y29" s="99"/>
      <c r="Z29" s="99"/>
      <c r="AA29" s="99"/>
      <c r="AB29" s="99"/>
      <c r="AC29" s="99"/>
      <c r="AD29" s="101"/>
    </row>
    <row r="30" spans="2:30" ht="19.899999999999999" customHeight="1" x14ac:dyDescent="0.25">
      <c r="U30" s="98"/>
      <c r="V30" s="99" t="s">
        <v>161</v>
      </c>
      <c r="W30" s="100"/>
      <c r="X30" s="99"/>
      <c r="Y30" s="99"/>
      <c r="Z30" s="99"/>
      <c r="AA30" s="99"/>
      <c r="AB30" s="99"/>
      <c r="AC30" s="99"/>
      <c r="AD30" s="101"/>
    </row>
    <row r="31" spans="2:30" ht="19.899999999999999" customHeight="1" x14ac:dyDescent="0.25">
      <c r="U31" s="95" t="s">
        <v>129</v>
      </c>
      <c r="V31" s="105" t="s">
        <v>136</v>
      </c>
      <c r="W31" s="106"/>
      <c r="X31" s="105"/>
      <c r="Y31" s="105"/>
      <c r="Z31" s="105"/>
      <c r="AA31" s="105"/>
      <c r="AB31" s="105"/>
      <c r="AC31" s="105"/>
      <c r="AD31" s="107"/>
    </row>
    <row r="32" spans="2:30" ht="19.899999999999999" customHeight="1" x14ac:dyDescent="0.25">
      <c r="U32" s="95"/>
      <c r="V32" s="105"/>
      <c r="W32" s="106" t="s">
        <v>143</v>
      </c>
      <c r="X32" s="105"/>
      <c r="Y32" s="105"/>
      <c r="Z32" s="105"/>
      <c r="AA32" s="105"/>
      <c r="AB32" s="105"/>
      <c r="AC32" s="105"/>
      <c r="AD32" s="107"/>
    </row>
    <row r="33" spans="21:30" ht="19.899999999999999" customHeight="1" x14ac:dyDescent="0.25">
      <c r="U33" s="108" t="s">
        <v>129</v>
      </c>
      <c r="V33" s="119" t="s">
        <v>128</v>
      </c>
      <c r="W33" s="120"/>
      <c r="X33" s="120"/>
      <c r="Y33" s="120"/>
      <c r="Z33" s="120"/>
      <c r="AA33" s="120"/>
      <c r="AB33" s="120"/>
      <c r="AC33" s="120"/>
      <c r="AD33" s="121"/>
    </row>
  </sheetData>
  <mergeCells count="5">
    <mergeCell ref="V33:AD33"/>
    <mergeCell ref="U15:AD15"/>
    <mergeCell ref="U2:AD2"/>
    <mergeCell ref="B5:J5"/>
    <mergeCell ref="B1:O2"/>
  </mergeCells>
  <pageMargins left="0.25" right="0.25" top="0.75" bottom="0.75" header="0.3" footer="0.3"/>
  <pageSetup paperSize="8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445"/>
  <sheetViews>
    <sheetView tabSelected="1" zoomScaleNormal="100" workbookViewId="0">
      <selection activeCell="D4" sqref="D4"/>
    </sheetView>
  </sheetViews>
  <sheetFormatPr defaultRowHeight="15" x14ac:dyDescent="0.25"/>
  <cols>
    <col min="1" max="1" width="2.7109375" customWidth="1"/>
    <col min="2" max="2" width="38.42578125" style="15" customWidth="1"/>
    <col min="3" max="3" width="19.140625" style="5" customWidth="1"/>
    <col min="4" max="4" width="115.7109375" style="18" customWidth="1"/>
    <col min="5" max="5" width="11.7109375" customWidth="1"/>
    <col min="6" max="6" width="6.7109375" customWidth="1"/>
  </cols>
  <sheetData>
    <row r="1" spans="1:62" s="3" customFormat="1" ht="18" customHeight="1" x14ac:dyDescent="0.3">
      <c r="A1" s="3" t="s">
        <v>63</v>
      </c>
      <c r="B1" s="14"/>
      <c r="C1" s="4"/>
      <c r="D1" s="17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</row>
    <row r="2" spans="1:62" ht="1.1499999999999999" customHeight="1" thickBot="1" x14ac:dyDescent="0.3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</row>
    <row r="3" spans="1:62" x14ac:dyDescent="0.25">
      <c r="A3" s="19" t="s">
        <v>47</v>
      </c>
      <c r="B3" s="20"/>
      <c r="C3" s="46">
        <f>C18-C4</f>
        <v>-919140.14999999991</v>
      </c>
      <c r="D3" s="22"/>
      <c r="E3" s="2" t="s">
        <v>53</v>
      </c>
      <c r="F3" s="2">
        <v>37500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</row>
    <row r="4" spans="1:62" x14ac:dyDescent="0.25">
      <c r="A4" s="23" t="s">
        <v>290</v>
      </c>
      <c r="B4" s="24"/>
      <c r="C4" s="118">
        <f>C5+C14+C15</f>
        <v>1115727.1499999999</v>
      </c>
      <c r="D4" s="11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1:62" x14ac:dyDescent="0.25">
      <c r="A5" s="27" t="s">
        <v>3</v>
      </c>
      <c r="B5" s="28"/>
      <c r="C5" s="29">
        <v>485525.15</v>
      </c>
      <c r="D5" s="30" t="s">
        <v>283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x14ac:dyDescent="0.25">
      <c r="A6" s="27"/>
      <c r="B6" s="28" t="s">
        <v>4</v>
      </c>
      <c r="C6" s="31"/>
      <c r="D6" s="30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</row>
    <row r="7" spans="1:62" x14ac:dyDescent="0.25">
      <c r="A7" s="27"/>
      <c r="B7" s="28" t="s">
        <v>5</v>
      </c>
      <c r="C7" s="31">
        <v>385196.03</v>
      </c>
      <c r="D7" s="30" t="s">
        <v>185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</row>
    <row r="8" spans="1:62" x14ac:dyDescent="0.25">
      <c r="A8" s="27"/>
      <c r="B8" s="28" t="s">
        <v>7</v>
      </c>
      <c r="C8" s="47"/>
      <c r="D8" s="30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</row>
    <row r="9" spans="1:62" x14ac:dyDescent="0.25">
      <c r="A9" s="27"/>
      <c r="B9" s="28" t="s">
        <v>49</v>
      </c>
      <c r="C9" s="47"/>
      <c r="D9" s="30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</row>
    <row r="10" spans="1:62" x14ac:dyDescent="0.25">
      <c r="A10" s="144" t="s">
        <v>289</v>
      </c>
      <c r="B10" s="145"/>
      <c r="C10" s="29"/>
      <c r="D10" s="30" t="s">
        <v>57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</row>
    <row r="11" spans="1:62" ht="26.25" customHeight="1" x14ac:dyDescent="0.25">
      <c r="A11" s="144"/>
      <c r="B11" s="146" t="s">
        <v>285</v>
      </c>
      <c r="C11" s="31">
        <v>17837.38</v>
      </c>
      <c r="D11" s="3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</row>
    <row r="12" spans="1:62" ht="15" customHeight="1" x14ac:dyDescent="0.25">
      <c r="A12" s="144"/>
      <c r="B12" s="145" t="s">
        <v>286</v>
      </c>
      <c r="C12" s="31">
        <v>17141.3</v>
      </c>
      <c r="D12" s="3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</row>
    <row r="13" spans="1:62" x14ac:dyDescent="0.25">
      <c r="A13" s="144"/>
      <c r="B13" s="145" t="s">
        <v>287</v>
      </c>
      <c r="C13" s="31">
        <v>5000</v>
      </c>
      <c r="D13" s="3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</row>
    <row r="14" spans="1:62" x14ac:dyDescent="0.25">
      <c r="A14" s="148" t="s">
        <v>288</v>
      </c>
      <c r="B14" s="147"/>
      <c r="C14" s="32">
        <v>238000</v>
      </c>
      <c r="D14" s="3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</row>
    <row r="15" spans="1:62" x14ac:dyDescent="0.25">
      <c r="A15" s="27" t="s">
        <v>30</v>
      </c>
      <c r="B15" s="28"/>
      <c r="C15" s="32">
        <v>392202</v>
      </c>
      <c r="D15" s="49" t="s">
        <v>284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</row>
    <row r="16" spans="1:62" x14ac:dyDescent="0.25">
      <c r="A16" s="27" t="s">
        <v>6</v>
      </c>
      <c r="B16" s="28"/>
      <c r="C16" s="33" t="s">
        <v>18</v>
      </c>
      <c r="D16" s="30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</row>
    <row r="17" spans="1:62" x14ac:dyDescent="0.25">
      <c r="A17" s="27"/>
      <c r="B17" s="28"/>
      <c r="C17" s="34"/>
      <c r="D17" s="3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</row>
    <row r="18" spans="1:62" x14ac:dyDescent="0.25">
      <c r="A18" s="35" t="s">
        <v>8</v>
      </c>
      <c r="B18" s="24"/>
      <c r="C18" s="36">
        <f>C19+C20</f>
        <v>196587</v>
      </c>
      <c r="D18" s="26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</row>
    <row r="19" spans="1:62" x14ac:dyDescent="0.25">
      <c r="A19" s="27" t="s">
        <v>44</v>
      </c>
      <c r="B19" s="28"/>
      <c r="C19" s="29">
        <v>42489</v>
      </c>
      <c r="D19" s="30" t="s">
        <v>45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</row>
    <row r="20" spans="1:62" x14ac:dyDescent="0.25">
      <c r="A20" s="27" t="s">
        <v>46</v>
      </c>
      <c r="B20" s="28"/>
      <c r="C20" s="29">
        <v>154098</v>
      </c>
      <c r="D20" s="30" t="s">
        <v>56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</row>
    <row r="21" spans="1:62" ht="15.75" thickBot="1" x14ac:dyDescent="0.3">
      <c r="A21" s="37"/>
      <c r="B21" s="38"/>
      <c r="C21" s="39"/>
      <c r="D21" s="4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</row>
    <row r="22" spans="1:62" ht="15.75" thickBot="1" x14ac:dyDescent="0.3"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</row>
    <row r="23" spans="1:62" x14ac:dyDescent="0.25">
      <c r="A23" s="19" t="s">
        <v>162</v>
      </c>
      <c r="B23" s="20"/>
      <c r="C23" s="46">
        <f>C36-C24</f>
        <v>-1360115.15</v>
      </c>
      <c r="D23" s="22" t="s">
        <v>186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</row>
    <row r="24" spans="1:62" s="1" customFormat="1" x14ac:dyDescent="0.25">
      <c r="A24" s="23" t="s">
        <v>140</v>
      </c>
      <c r="B24" s="24"/>
      <c r="C24" s="25">
        <f>C26+C25</f>
        <v>1556702.15</v>
      </c>
      <c r="D24" s="26" t="s">
        <v>48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</row>
    <row r="25" spans="1:62" x14ac:dyDescent="0.25">
      <c r="A25" s="27" t="s">
        <v>31</v>
      </c>
      <c r="B25" s="28"/>
      <c r="C25" s="29">
        <f>C4</f>
        <v>1115727.1499999999</v>
      </c>
      <c r="D25" s="30" t="s">
        <v>41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</row>
    <row r="26" spans="1:62" x14ac:dyDescent="0.25">
      <c r="A26" s="27" t="s">
        <v>40</v>
      </c>
      <c r="B26" s="28"/>
      <c r="C26" s="29">
        <f>SUM(C27:C33)</f>
        <v>440975</v>
      </c>
      <c r="D26" s="30" t="s">
        <v>39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</row>
    <row r="27" spans="1:62" x14ac:dyDescent="0.25">
      <c r="A27" s="27"/>
      <c r="B27" s="28" t="s">
        <v>32</v>
      </c>
      <c r="C27" s="41">
        <v>90400</v>
      </c>
      <c r="D27" s="3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</row>
    <row r="28" spans="1:62" x14ac:dyDescent="0.25">
      <c r="A28" s="27"/>
      <c r="B28" s="28" t="s">
        <v>33</v>
      </c>
      <c r="C28" s="41">
        <v>30000</v>
      </c>
      <c r="D28" s="3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</row>
    <row r="29" spans="1:62" x14ac:dyDescent="0.25">
      <c r="A29" s="27"/>
      <c r="B29" s="28" t="s">
        <v>34</v>
      </c>
      <c r="C29" s="41">
        <v>30000</v>
      </c>
      <c r="D29" s="30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</row>
    <row r="30" spans="1:62" x14ac:dyDescent="0.25">
      <c r="A30" s="27"/>
      <c r="B30" s="28" t="s">
        <v>35</v>
      </c>
      <c r="C30" s="41">
        <v>125000</v>
      </c>
      <c r="D30" s="30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</row>
    <row r="31" spans="1:62" x14ac:dyDescent="0.25">
      <c r="A31" s="27"/>
      <c r="B31" s="28" t="s">
        <v>25</v>
      </c>
      <c r="C31" s="41">
        <v>220850</v>
      </c>
      <c r="D31" s="30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</row>
    <row r="32" spans="1:62" x14ac:dyDescent="0.25">
      <c r="A32" s="27"/>
      <c r="B32" s="28" t="s">
        <v>36</v>
      </c>
      <c r="C32" s="41">
        <v>99300</v>
      </c>
      <c r="D32" s="30" t="s">
        <v>37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</row>
    <row r="33" spans="1:62" x14ac:dyDescent="0.25">
      <c r="A33" s="27"/>
      <c r="B33" s="28" t="s">
        <v>38</v>
      </c>
      <c r="C33" s="41">
        <v>-154575</v>
      </c>
      <c r="D33" s="30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</row>
    <row r="34" spans="1:62" x14ac:dyDescent="0.25">
      <c r="A34" s="27"/>
      <c r="B34" s="28" t="s">
        <v>137</v>
      </c>
      <c r="C34" s="41"/>
      <c r="D34" s="30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</row>
    <row r="35" spans="1:62" x14ac:dyDescent="0.25">
      <c r="A35" s="27" t="s">
        <v>139</v>
      </c>
      <c r="B35" s="28"/>
      <c r="C35" s="42" t="s">
        <v>42</v>
      </c>
      <c r="D35" s="49" t="s">
        <v>138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</row>
    <row r="36" spans="1:62" x14ac:dyDescent="0.25">
      <c r="A36" s="35" t="s">
        <v>8</v>
      </c>
      <c r="B36" s="24"/>
      <c r="C36" s="36">
        <f>C18</f>
        <v>196587</v>
      </c>
      <c r="D36" s="26" t="s">
        <v>41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</row>
    <row r="37" spans="1:62" x14ac:dyDescent="0.25">
      <c r="A37" s="27"/>
      <c r="B37" s="28"/>
      <c r="C37" s="42"/>
      <c r="D37" s="30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</row>
    <row r="38" spans="1:62" ht="15.75" thickBot="1" x14ac:dyDescent="0.3">
      <c r="A38" s="37"/>
      <c r="B38" s="38"/>
      <c r="C38" s="39"/>
      <c r="D38" s="40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</row>
    <row r="39" spans="1:62" ht="15.75" thickBot="1" x14ac:dyDescent="0.3"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</row>
    <row r="40" spans="1:62" x14ac:dyDescent="0.25">
      <c r="A40" s="19" t="s">
        <v>58</v>
      </c>
      <c r="B40" s="20"/>
      <c r="C40" s="21"/>
      <c r="D40" s="2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</row>
    <row r="41" spans="1:62" x14ac:dyDescent="0.25">
      <c r="A41" s="43" t="s">
        <v>141</v>
      </c>
      <c r="B41" s="44"/>
      <c r="C41" s="45">
        <f>C42+C46</f>
        <v>520000</v>
      </c>
      <c r="D41" s="53"/>
      <c r="E41" s="75"/>
      <c r="F41" s="75"/>
      <c r="G41" s="75"/>
      <c r="H41" s="75"/>
      <c r="I41" s="75"/>
      <c r="J41" s="75"/>
      <c r="K41" s="75"/>
      <c r="L41" s="75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</row>
    <row r="42" spans="1:62" x14ac:dyDescent="0.25">
      <c r="A42" s="27" t="s">
        <v>163</v>
      </c>
      <c r="B42" s="28"/>
      <c r="C42" s="29">
        <f>SUM(C43:C45)</f>
        <v>520000</v>
      </c>
      <c r="D42" s="116" t="s">
        <v>65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</row>
    <row r="43" spans="1:62" x14ac:dyDescent="0.25">
      <c r="A43" s="27"/>
      <c r="B43" s="28" t="s">
        <v>15</v>
      </c>
      <c r="C43" s="41">
        <v>120000</v>
      </c>
      <c r="D43" s="30" t="s">
        <v>130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</row>
    <row r="44" spans="1:62" x14ac:dyDescent="0.25">
      <c r="A44" s="27"/>
      <c r="B44" s="28" t="s">
        <v>16</v>
      </c>
      <c r="C44" s="41">
        <v>400000</v>
      </c>
      <c r="D44" s="30" t="s">
        <v>20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</row>
    <row r="45" spans="1:62" x14ac:dyDescent="0.25">
      <c r="A45" s="27"/>
      <c r="B45" s="28" t="s">
        <v>17</v>
      </c>
      <c r="C45" s="41" t="s">
        <v>18</v>
      </c>
      <c r="D45" s="30" t="s">
        <v>19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</row>
    <row r="46" spans="1:62" x14ac:dyDescent="0.25">
      <c r="A46" s="27" t="s">
        <v>54</v>
      </c>
      <c r="B46" s="28"/>
      <c r="C46" s="29"/>
      <c r="D46" s="30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</row>
    <row r="47" spans="1:62" x14ac:dyDescent="0.25">
      <c r="A47" s="35" t="s">
        <v>2</v>
      </c>
      <c r="B47" s="24"/>
      <c r="C47" s="117">
        <f>SUM(C49:C51)</f>
        <v>710087.38</v>
      </c>
      <c r="D47" s="26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</row>
    <row r="48" spans="1:62" ht="30" customHeight="1" x14ac:dyDescent="0.25">
      <c r="A48" s="27"/>
      <c r="B48" s="28"/>
      <c r="C48" s="29"/>
      <c r="D48" s="48" t="s">
        <v>187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</row>
    <row r="49" spans="1:62" x14ac:dyDescent="0.25">
      <c r="A49" s="27" t="s">
        <v>3</v>
      </c>
      <c r="B49" s="28"/>
      <c r="C49" s="29">
        <f>7.75*F3</f>
        <v>290625</v>
      </c>
      <c r="D49" s="30" t="s">
        <v>50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</row>
    <row r="50" spans="1:62" x14ac:dyDescent="0.25">
      <c r="A50" s="27" t="s">
        <v>51</v>
      </c>
      <c r="B50" s="28"/>
      <c r="C50" s="29">
        <f>C13+C14+C11</f>
        <v>260837.38</v>
      </c>
      <c r="D50" s="30" t="s">
        <v>55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</row>
    <row r="51" spans="1:62" x14ac:dyDescent="0.25">
      <c r="A51" s="27" t="s">
        <v>52</v>
      </c>
      <c r="B51" s="28"/>
      <c r="C51" s="29">
        <f>(F3*0.28)+(F3*1.77)+(F3*0.41)+(F3*0.57)+(F3*0.48)+(F3*0.72)</f>
        <v>158625</v>
      </c>
      <c r="D51" s="30" t="s">
        <v>62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</row>
    <row r="52" spans="1:62" ht="15.75" thickBot="1" x14ac:dyDescent="0.3">
      <c r="A52" s="37"/>
      <c r="B52" s="38"/>
      <c r="C52" s="39"/>
      <c r="D52" s="40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</row>
    <row r="53" spans="1:62" x14ac:dyDescent="0.25"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</row>
    <row r="54" spans="1:62" x14ac:dyDescent="0.25"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</row>
    <row r="55" spans="1:62" x14ac:dyDescent="0.25"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</row>
    <row r="56" spans="1:62" x14ac:dyDescent="0.25"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</row>
    <row r="57" spans="1:62" x14ac:dyDescent="0.25"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</row>
    <row r="58" spans="1:62" x14ac:dyDescent="0.25"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</row>
    <row r="59" spans="1:62" x14ac:dyDescent="0.25"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</row>
    <row r="60" spans="1:62" x14ac:dyDescent="0.25"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</row>
    <row r="61" spans="1:62" x14ac:dyDescent="0.25"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</row>
    <row r="62" spans="1:62" x14ac:dyDescent="0.25"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</row>
    <row r="63" spans="1:62" x14ac:dyDescent="0.25"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</row>
    <row r="64" spans="1:62" x14ac:dyDescent="0.25"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</row>
    <row r="65" spans="5:62" x14ac:dyDescent="0.25"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</row>
    <row r="66" spans="5:62" x14ac:dyDescent="0.25"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</row>
    <row r="67" spans="5:62" x14ac:dyDescent="0.25"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</row>
    <row r="68" spans="5:62" x14ac:dyDescent="0.25"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</row>
    <row r="69" spans="5:62" x14ac:dyDescent="0.25"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</row>
    <row r="70" spans="5:62" x14ac:dyDescent="0.25"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</row>
    <row r="71" spans="5:62" x14ac:dyDescent="0.25"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</row>
    <row r="72" spans="5:62" x14ac:dyDescent="0.25"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</row>
    <row r="73" spans="5:62" x14ac:dyDescent="0.25"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</row>
    <row r="74" spans="5:62" x14ac:dyDescent="0.25"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</row>
    <row r="75" spans="5:62" x14ac:dyDescent="0.25"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</row>
    <row r="76" spans="5:62" x14ac:dyDescent="0.25"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</row>
    <row r="77" spans="5:62" x14ac:dyDescent="0.25"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</row>
    <row r="78" spans="5:62" x14ac:dyDescent="0.25"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</row>
    <row r="79" spans="5:62" x14ac:dyDescent="0.25"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</row>
    <row r="80" spans="5:62" x14ac:dyDescent="0.25"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</row>
    <row r="81" spans="5:62" x14ac:dyDescent="0.25"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</row>
    <row r="82" spans="5:62" x14ac:dyDescent="0.25"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</row>
    <row r="83" spans="5:62" x14ac:dyDescent="0.25"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</row>
    <row r="84" spans="5:62" x14ac:dyDescent="0.25"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</row>
    <row r="85" spans="5:62" x14ac:dyDescent="0.25"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</row>
    <row r="86" spans="5:62" x14ac:dyDescent="0.25"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</row>
    <row r="87" spans="5:62" x14ac:dyDescent="0.25"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</row>
    <row r="88" spans="5:62" x14ac:dyDescent="0.25"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</row>
    <row r="89" spans="5:62" x14ac:dyDescent="0.25"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</row>
    <row r="90" spans="5:62" x14ac:dyDescent="0.25"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</row>
    <row r="91" spans="5:62" x14ac:dyDescent="0.25"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</row>
    <row r="92" spans="5:62" x14ac:dyDescent="0.25"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</row>
    <row r="93" spans="5:62" x14ac:dyDescent="0.25"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</row>
    <row r="94" spans="5:62" x14ac:dyDescent="0.25"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</row>
    <row r="95" spans="5:62" x14ac:dyDescent="0.25"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</row>
    <row r="96" spans="5:62" x14ac:dyDescent="0.25"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</row>
    <row r="97" spans="5:62" x14ac:dyDescent="0.25"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</row>
    <row r="98" spans="5:62" x14ac:dyDescent="0.25"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</row>
    <row r="99" spans="5:62" x14ac:dyDescent="0.25"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</row>
    <row r="100" spans="5:62" x14ac:dyDescent="0.25"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</row>
    <row r="101" spans="5:62" x14ac:dyDescent="0.25"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</row>
    <row r="102" spans="5:62" x14ac:dyDescent="0.25"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</row>
    <row r="103" spans="5:62" x14ac:dyDescent="0.25"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</row>
    <row r="104" spans="5:62" x14ac:dyDescent="0.25"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</row>
    <row r="105" spans="5:62" x14ac:dyDescent="0.25"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</row>
    <row r="106" spans="5:62" x14ac:dyDescent="0.25"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</row>
    <row r="107" spans="5:62" x14ac:dyDescent="0.25"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</row>
    <row r="108" spans="5:62" x14ac:dyDescent="0.25"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</row>
    <row r="109" spans="5:62" x14ac:dyDescent="0.25"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</row>
    <row r="110" spans="5:62" x14ac:dyDescent="0.25"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</row>
    <row r="111" spans="5:62" x14ac:dyDescent="0.25"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</row>
    <row r="112" spans="5:62" x14ac:dyDescent="0.25"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</row>
    <row r="113" spans="5:62" x14ac:dyDescent="0.25"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</row>
    <row r="114" spans="5:62" x14ac:dyDescent="0.25"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</row>
    <row r="115" spans="5:62" x14ac:dyDescent="0.25"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</row>
    <row r="116" spans="5:62" x14ac:dyDescent="0.25"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</row>
    <row r="117" spans="5:62" x14ac:dyDescent="0.25"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</row>
    <row r="118" spans="5:62" x14ac:dyDescent="0.25"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</row>
    <row r="119" spans="5:62" x14ac:dyDescent="0.25"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</row>
    <row r="120" spans="5:62" x14ac:dyDescent="0.25"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</row>
    <row r="121" spans="5:62" x14ac:dyDescent="0.25"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</row>
    <row r="122" spans="5:62" x14ac:dyDescent="0.25"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</row>
    <row r="123" spans="5:62" x14ac:dyDescent="0.25"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</row>
    <row r="124" spans="5:62" x14ac:dyDescent="0.25"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</row>
    <row r="125" spans="5:62" x14ac:dyDescent="0.25"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</row>
    <row r="126" spans="5:62" x14ac:dyDescent="0.25"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</row>
    <row r="127" spans="5:62" x14ac:dyDescent="0.25"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</row>
    <row r="128" spans="5:62" x14ac:dyDescent="0.25"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</row>
    <row r="129" spans="5:62" x14ac:dyDescent="0.25"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</row>
    <row r="130" spans="5:62" x14ac:dyDescent="0.25"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</row>
    <row r="131" spans="5:62" x14ac:dyDescent="0.25"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</row>
    <row r="132" spans="5:62" x14ac:dyDescent="0.25"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</row>
    <row r="133" spans="5:62" x14ac:dyDescent="0.25"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</row>
    <row r="134" spans="5:62" x14ac:dyDescent="0.25"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</row>
    <row r="135" spans="5:62" x14ac:dyDescent="0.25"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</row>
    <row r="136" spans="5:62" x14ac:dyDescent="0.25"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</row>
    <row r="137" spans="5:62" x14ac:dyDescent="0.25"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</row>
    <row r="138" spans="5:62" x14ac:dyDescent="0.25"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</row>
    <row r="139" spans="5:62" x14ac:dyDescent="0.25"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</row>
    <row r="140" spans="5:62" x14ac:dyDescent="0.25"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</row>
    <row r="141" spans="5:62" x14ac:dyDescent="0.25"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</row>
    <row r="142" spans="5:62" x14ac:dyDescent="0.25"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</row>
    <row r="143" spans="5:62" x14ac:dyDescent="0.25"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</row>
    <row r="144" spans="5:62" x14ac:dyDescent="0.25"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</row>
    <row r="145" spans="5:62" x14ac:dyDescent="0.25"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</row>
    <row r="146" spans="5:62" x14ac:dyDescent="0.25"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</row>
    <row r="147" spans="5:62" x14ac:dyDescent="0.25"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</row>
    <row r="148" spans="5:62" x14ac:dyDescent="0.25"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</row>
    <row r="149" spans="5:62" x14ac:dyDescent="0.25"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</row>
    <row r="150" spans="5:62" x14ac:dyDescent="0.25"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</row>
    <row r="151" spans="5:62" x14ac:dyDescent="0.25"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</row>
    <row r="152" spans="5:62" x14ac:dyDescent="0.25"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</row>
    <row r="153" spans="5:62" x14ac:dyDescent="0.25"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</row>
    <row r="154" spans="5:62" x14ac:dyDescent="0.25"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</row>
    <row r="155" spans="5:62" x14ac:dyDescent="0.25"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</row>
    <row r="156" spans="5:62" x14ac:dyDescent="0.25"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</row>
    <row r="157" spans="5:62" x14ac:dyDescent="0.25"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</row>
    <row r="158" spans="5:62" x14ac:dyDescent="0.25"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</row>
    <row r="159" spans="5:62" x14ac:dyDescent="0.25"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</row>
    <row r="160" spans="5:62" x14ac:dyDescent="0.25"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</row>
    <row r="161" spans="5:62" x14ac:dyDescent="0.25"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</row>
    <row r="162" spans="5:62" x14ac:dyDescent="0.25"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</row>
    <row r="163" spans="5:62" x14ac:dyDescent="0.25"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</row>
    <row r="164" spans="5:62" x14ac:dyDescent="0.25"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</row>
    <row r="165" spans="5:62" x14ac:dyDescent="0.25"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</row>
    <row r="166" spans="5:62" x14ac:dyDescent="0.25"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</row>
    <row r="167" spans="5:62" x14ac:dyDescent="0.25"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</row>
    <row r="168" spans="5:62" x14ac:dyDescent="0.25"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</row>
    <row r="169" spans="5:62" x14ac:dyDescent="0.25"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</row>
    <row r="170" spans="5:62" x14ac:dyDescent="0.25"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</row>
    <row r="171" spans="5:62" x14ac:dyDescent="0.25"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</row>
    <row r="172" spans="5:62" x14ac:dyDescent="0.25"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</row>
    <row r="173" spans="5:62" x14ac:dyDescent="0.25"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</row>
    <row r="174" spans="5:62" x14ac:dyDescent="0.25"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</row>
    <row r="175" spans="5:62" x14ac:dyDescent="0.25"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</row>
    <row r="176" spans="5:62" x14ac:dyDescent="0.25"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</row>
    <row r="177" spans="5:62" x14ac:dyDescent="0.25"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</row>
    <row r="178" spans="5:62" x14ac:dyDescent="0.25"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</row>
    <row r="179" spans="5:62" x14ac:dyDescent="0.25"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</row>
    <row r="180" spans="5:62" x14ac:dyDescent="0.25"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</row>
    <row r="181" spans="5:62" x14ac:dyDescent="0.25"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</row>
    <row r="182" spans="5:62" x14ac:dyDescent="0.25"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</row>
    <row r="183" spans="5:62" x14ac:dyDescent="0.25"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</row>
    <row r="184" spans="5:62" x14ac:dyDescent="0.25"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</row>
    <row r="185" spans="5:62" x14ac:dyDescent="0.25"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</row>
    <row r="186" spans="5:62" x14ac:dyDescent="0.25"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</row>
    <row r="187" spans="5:62" x14ac:dyDescent="0.25"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</row>
    <row r="188" spans="5:62" x14ac:dyDescent="0.25"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</row>
    <row r="189" spans="5:62" x14ac:dyDescent="0.25"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</row>
    <row r="190" spans="5:62" x14ac:dyDescent="0.25"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</row>
    <row r="191" spans="5:62" x14ac:dyDescent="0.25"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</row>
    <row r="192" spans="5:62" x14ac:dyDescent="0.25"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</row>
    <row r="193" spans="5:62" x14ac:dyDescent="0.25"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</row>
    <row r="194" spans="5:62" x14ac:dyDescent="0.25"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</row>
    <row r="195" spans="5:62" x14ac:dyDescent="0.25"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</row>
    <row r="196" spans="5:62" x14ac:dyDescent="0.25"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</row>
    <row r="197" spans="5:62" x14ac:dyDescent="0.25"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</row>
    <row r="198" spans="5:62" x14ac:dyDescent="0.25"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</row>
    <row r="199" spans="5:62" x14ac:dyDescent="0.25"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</row>
    <row r="200" spans="5:62" x14ac:dyDescent="0.25"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</row>
    <row r="201" spans="5:62" x14ac:dyDescent="0.25"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</row>
    <row r="202" spans="5:62" x14ac:dyDescent="0.25"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</row>
    <row r="203" spans="5:62" x14ac:dyDescent="0.25"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</row>
    <row r="204" spans="5:62" x14ac:dyDescent="0.25"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</row>
    <row r="205" spans="5:62" x14ac:dyDescent="0.25"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</row>
    <row r="206" spans="5:62" x14ac:dyDescent="0.25"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</row>
    <row r="207" spans="5:62" x14ac:dyDescent="0.25"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</row>
    <row r="208" spans="5:62" x14ac:dyDescent="0.25"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</row>
    <row r="209" spans="5:62" x14ac:dyDescent="0.25"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</row>
    <row r="210" spans="5:62" x14ac:dyDescent="0.25"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</row>
    <row r="211" spans="5:62" x14ac:dyDescent="0.25"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</row>
    <row r="212" spans="5:62" x14ac:dyDescent="0.25"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</row>
    <row r="213" spans="5:62" x14ac:dyDescent="0.25"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</row>
    <row r="214" spans="5:62" x14ac:dyDescent="0.25"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</row>
    <row r="215" spans="5:62" x14ac:dyDescent="0.25"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</row>
    <row r="216" spans="5:62" x14ac:dyDescent="0.25"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</row>
    <row r="217" spans="5:62" x14ac:dyDescent="0.25"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</row>
    <row r="218" spans="5:62" x14ac:dyDescent="0.25"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</row>
    <row r="219" spans="5:62" x14ac:dyDescent="0.25"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</row>
    <row r="220" spans="5:62" x14ac:dyDescent="0.25"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</row>
    <row r="221" spans="5:62" x14ac:dyDescent="0.25"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</row>
    <row r="222" spans="5:62" x14ac:dyDescent="0.25"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</row>
    <row r="223" spans="5:62" x14ac:dyDescent="0.25"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</row>
    <row r="224" spans="5:62" x14ac:dyDescent="0.25"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</row>
    <row r="225" spans="5:62" x14ac:dyDescent="0.25"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</row>
    <row r="226" spans="5:62" x14ac:dyDescent="0.25"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</row>
    <row r="227" spans="5:62" x14ac:dyDescent="0.25"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</row>
    <row r="228" spans="5:62" x14ac:dyDescent="0.25"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</row>
    <row r="229" spans="5:62" x14ac:dyDescent="0.25"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</row>
    <row r="230" spans="5:62" x14ac:dyDescent="0.25"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</row>
    <row r="231" spans="5:62" x14ac:dyDescent="0.25"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</row>
    <row r="232" spans="5:62" x14ac:dyDescent="0.25"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</row>
    <row r="233" spans="5:62" x14ac:dyDescent="0.25"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</row>
    <row r="234" spans="5:62" x14ac:dyDescent="0.25"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</row>
    <row r="235" spans="5:62" x14ac:dyDescent="0.25"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</row>
    <row r="236" spans="5:62" x14ac:dyDescent="0.25"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</row>
    <row r="237" spans="5:62" x14ac:dyDescent="0.25"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</row>
    <row r="238" spans="5:62" x14ac:dyDescent="0.25"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</row>
    <row r="239" spans="5:62" x14ac:dyDescent="0.25"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</row>
    <row r="240" spans="5:62" x14ac:dyDescent="0.25"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</row>
    <row r="241" spans="5:62" x14ac:dyDescent="0.25"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</row>
    <row r="242" spans="5:62" x14ac:dyDescent="0.25"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</row>
    <row r="243" spans="5:62" x14ac:dyDescent="0.25"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</row>
    <row r="244" spans="5:62" x14ac:dyDescent="0.25"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</row>
    <row r="245" spans="5:62" x14ac:dyDescent="0.25"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</row>
    <row r="246" spans="5:62" x14ac:dyDescent="0.25"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</row>
    <row r="247" spans="5:62" x14ac:dyDescent="0.25"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</row>
    <row r="248" spans="5:62" x14ac:dyDescent="0.25"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</row>
    <row r="249" spans="5:62" x14ac:dyDescent="0.25"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</row>
    <row r="250" spans="5:62" x14ac:dyDescent="0.25"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</row>
    <row r="251" spans="5:62" x14ac:dyDescent="0.25"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</row>
    <row r="252" spans="5:62" x14ac:dyDescent="0.25"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</row>
    <row r="253" spans="5:62" x14ac:dyDescent="0.25"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</row>
    <row r="254" spans="5:62" x14ac:dyDescent="0.25"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</row>
    <row r="255" spans="5:62" x14ac:dyDescent="0.25"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</row>
    <row r="256" spans="5:62" x14ac:dyDescent="0.25"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</row>
    <row r="257" spans="5:62" x14ac:dyDescent="0.25"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</row>
    <row r="258" spans="5:62" x14ac:dyDescent="0.25"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</row>
    <row r="259" spans="5:62" x14ac:dyDescent="0.25"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</row>
    <row r="260" spans="5:62" x14ac:dyDescent="0.25"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</row>
    <row r="261" spans="5:62" x14ac:dyDescent="0.25"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</row>
    <row r="262" spans="5:62" x14ac:dyDescent="0.25"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</row>
    <row r="263" spans="5:62" x14ac:dyDescent="0.25"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</row>
    <row r="264" spans="5:62" x14ac:dyDescent="0.25"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</row>
    <row r="265" spans="5:62" x14ac:dyDescent="0.25"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</row>
    <row r="266" spans="5:62" x14ac:dyDescent="0.25"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</row>
    <row r="267" spans="5:62" x14ac:dyDescent="0.25"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</row>
    <row r="268" spans="5:62" x14ac:dyDescent="0.25"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</row>
    <row r="269" spans="5:62" x14ac:dyDescent="0.25"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</row>
    <row r="270" spans="5:62" x14ac:dyDescent="0.25"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</row>
    <row r="271" spans="5:62" x14ac:dyDescent="0.25"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</row>
    <row r="272" spans="5:62" x14ac:dyDescent="0.25"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</row>
    <row r="273" spans="5:62" x14ac:dyDescent="0.25"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</row>
    <row r="274" spans="5:62" x14ac:dyDescent="0.25"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</row>
    <row r="275" spans="5:62" x14ac:dyDescent="0.25"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</row>
    <row r="276" spans="5:62" x14ac:dyDescent="0.25"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</row>
    <row r="277" spans="5:62" x14ac:dyDescent="0.25"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</row>
    <row r="278" spans="5:62" x14ac:dyDescent="0.25"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</row>
    <row r="279" spans="5:62" x14ac:dyDescent="0.25"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</row>
    <row r="280" spans="5:62" x14ac:dyDescent="0.25"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</row>
    <row r="281" spans="5:62" x14ac:dyDescent="0.25"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</row>
    <row r="282" spans="5:62" x14ac:dyDescent="0.25"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</row>
    <row r="283" spans="5:62" x14ac:dyDescent="0.25"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</row>
    <row r="284" spans="5:62" x14ac:dyDescent="0.25"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</row>
    <row r="285" spans="5:62" x14ac:dyDescent="0.25"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</row>
    <row r="286" spans="5:62" x14ac:dyDescent="0.25"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</row>
    <row r="287" spans="5:62" x14ac:dyDescent="0.25"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</row>
    <row r="288" spans="5:62" x14ac:dyDescent="0.25"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</row>
    <row r="289" spans="5:62" x14ac:dyDescent="0.25"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</row>
    <row r="290" spans="5:62" x14ac:dyDescent="0.25"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</row>
    <row r="291" spans="5:62" x14ac:dyDescent="0.25"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</row>
    <row r="292" spans="5:62" x14ac:dyDescent="0.25"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</row>
    <row r="293" spans="5:62" x14ac:dyDescent="0.25"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</row>
    <row r="294" spans="5:62" x14ac:dyDescent="0.25"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</row>
    <row r="295" spans="5:62" x14ac:dyDescent="0.25"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</row>
    <row r="296" spans="5:62" x14ac:dyDescent="0.25"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</row>
    <row r="297" spans="5:62" x14ac:dyDescent="0.25"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</row>
    <row r="298" spans="5:62" x14ac:dyDescent="0.25"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</row>
    <row r="299" spans="5:62" x14ac:dyDescent="0.25"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</row>
    <row r="300" spans="5:62" x14ac:dyDescent="0.25"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</row>
    <row r="301" spans="5:62" x14ac:dyDescent="0.25"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</row>
    <row r="302" spans="5:62" x14ac:dyDescent="0.25"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</row>
    <row r="303" spans="5:62" x14ac:dyDescent="0.25"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</row>
    <row r="304" spans="5:62" x14ac:dyDescent="0.25"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</row>
    <row r="305" spans="5:62" x14ac:dyDescent="0.25"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</row>
    <row r="306" spans="5:62" x14ac:dyDescent="0.25"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</row>
    <row r="307" spans="5:62" x14ac:dyDescent="0.25"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</row>
    <row r="308" spans="5:62" x14ac:dyDescent="0.25"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</row>
    <row r="309" spans="5:62" x14ac:dyDescent="0.25"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</row>
    <row r="310" spans="5:62" x14ac:dyDescent="0.25"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</row>
    <row r="311" spans="5:62" x14ac:dyDescent="0.25"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</row>
    <row r="312" spans="5:62" x14ac:dyDescent="0.25"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</row>
    <row r="313" spans="5:62" x14ac:dyDescent="0.25"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</row>
    <row r="314" spans="5:62" x14ac:dyDescent="0.25"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</row>
    <row r="315" spans="5:62" x14ac:dyDescent="0.25"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</row>
    <row r="316" spans="5:62" x14ac:dyDescent="0.25"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</row>
    <row r="317" spans="5:62" x14ac:dyDescent="0.25"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</row>
    <row r="318" spans="5:62" x14ac:dyDescent="0.25"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</row>
    <row r="319" spans="5:62" x14ac:dyDescent="0.25"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</row>
    <row r="320" spans="5:62" x14ac:dyDescent="0.25"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</row>
    <row r="321" spans="5:62" x14ac:dyDescent="0.25"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</row>
    <row r="322" spans="5:62" x14ac:dyDescent="0.25"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</row>
    <row r="323" spans="5:62" x14ac:dyDescent="0.25"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</row>
    <row r="324" spans="5:62" x14ac:dyDescent="0.25"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</row>
    <row r="325" spans="5:62" x14ac:dyDescent="0.25"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</row>
    <row r="326" spans="5:62" x14ac:dyDescent="0.25"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</row>
    <row r="327" spans="5:62" x14ac:dyDescent="0.25"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</row>
    <row r="328" spans="5:62" x14ac:dyDescent="0.25"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</row>
    <row r="329" spans="5:62" x14ac:dyDescent="0.25"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</row>
    <row r="330" spans="5:62" x14ac:dyDescent="0.25"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</row>
    <row r="331" spans="5:62" x14ac:dyDescent="0.25"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</row>
    <row r="332" spans="5:62" x14ac:dyDescent="0.25"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</row>
    <row r="333" spans="5:62" x14ac:dyDescent="0.25"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</row>
    <row r="334" spans="5:62" x14ac:dyDescent="0.25"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</row>
    <row r="335" spans="5:62" x14ac:dyDescent="0.25"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</row>
    <row r="336" spans="5:62" x14ac:dyDescent="0.25"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</row>
    <row r="337" spans="5:62" x14ac:dyDescent="0.25"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</row>
    <row r="338" spans="5:62" x14ac:dyDescent="0.25"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</row>
    <row r="339" spans="5:62" x14ac:dyDescent="0.25"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</row>
    <row r="340" spans="5:62" x14ac:dyDescent="0.25"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</row>
    <row r="341" spans="5:62" x14ac:dyDescent="0.25"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</row>
    <row r="342" spans="5:62" x14ac:dyDescent="0.25"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</row>
    <row r="343" spans="5:62" x14ac:dyDescent="0.25"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</row>
    <row r="344" spans="5:62" x14ac:dyDescent="0.25"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</row>
    <row r="345" spans="5:62" x14ac:dyDescent="0.25"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</row>
    <row r="346" spans="5:62" x14ac:dyDescent="0.25"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</row>
    <row r="347" spans="5:62" x14ac:dyDescent="0.25"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</row>
    <row r="348" spans="5:62" x14ac:dyDescent="0.25"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</row>
    <row r="349" spans="5:62" x14ac:dyDescent="0.25"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</row>
    <row r="350" spans="5:62" x14ac:dyDescent="0.25"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</row>
    <row r="351" spans="5:62" x14ac:dyDescent="0.25"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</row>
    <row r="352" spans="5:62" x14ac:dyDescent="0.25"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</row>
    <row r="353" spans="5:62" x14ac:dyDescent="0.25"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</row>
    <row r="354" spans="5:62" x14ac:dyDescent="0.25"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</row>
    <row r="355" spans="5:62" x14ac:dyDescent="0.25"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</row>
    <row r="356" spans="5:62" x14ac:dyDescent="0.25"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</row>
    <row r="357" spans="5:62" x14ac:dyDescent="0.25"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</row>
    <row r="358" spans="5:62" x14ac:dyDescent="0.25"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</row>
    <row r="359" spans="5:62" x14ac:dyDescent="0.25"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</row>
    <row r="360" spans="5:62" x14ac:dyDescent="0.25"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</row>
    <row r="361" spans="5:62" x14ac:dyDescent="0.25"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</row>
    <row r="362" spans="5:62" x14ac:dyDescent="0.25"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</row>
    <row r="363" spans="5:62" x14ac:dyDescent="0.25"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</row>
    <row r="364" spans="5:62" x14ac:dyDescent="0.25"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</row>
    <row r="365" spans="5:62" x14ac:dyDescent="0.25"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</row>
    <row r="366" spans="5:62" x14ac:dyDescent="0.25"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</row>
    <row r="367" spans="5:62" x14ac:dyDescent="0.25"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</row>
    <row r="368" spans="5:62" x14ac:dyDescent="0.25"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</row>
    <row r="369" spans="5:62" x14ac:dyDescent="0.25"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</row>
    <row r="370" spans="5:62" x14ac:dyDescent="0.25"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</row>
    <row r="371" spans="5:62" x14ac:dyDescent="0.25"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</row>
    <row r="372" spans="5:62" x14ac:dyDescent="0.25"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</row>
    <row r="373" spans="5:62" x14ac:dyDescent="0.25"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</row>
    <row r="374" spans="5:62" x14ac:dyDescent="0.25"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</row>
    <row r="375" spans="5:62" x14ac:dyDescent="0.25"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</row>
    <row r="376" spans="5:62" x14ac:dyDescent="0.25"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</row>
    <row r="377" spans="5:62" x14ac:dyDescent="0.25"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</row>
    <row r="378" spans="5:62" x14ac:dyDescent="0.25"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</row>
    <row r="379" spans="5:62" x14ac:dyDescent="0.25"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</row>
    <row r="380" spans="5:62" x14ac:dyDescent="0.25"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</row>
    <row r="381" spans="5:62" x14ac:dyDescent="0.25"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</row>
    <row r="382" spans="5:62" x14ac:dyDescent="0.25"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</row>
    <row r="383" spans="5:62" x14ac:dyDescent="0.25"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</row>
    <row r="384" spans="5:62" x14ac:dyDescent="0.25"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</row>
    <row r="385" spans="5:62" x14ac:dyDescent="0.25"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</row>
    <row r="386" spans="5:62" x14ac:dyDescent="0.25"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</row>
    <row r="387" spans="5:62" x14ac:dyDescent="0.25"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</row>
    <row r="388" spans="5:62" x14ac:dyDescent="0.25"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</row>
    <row r="389" spans="5:62" x14ac:dyDescent="0.25"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</row>
    <row r="390" spans="5:62" x14ac:dyDescent="0.25"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</row>
    <row r="391" spans="5:62" x14ac:dyDescent="0.25"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</row>
    <row r="392" spans="5:62" x14ac:dyDescent="0.25"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</row>
    <row r="393" spans="5:62" x14ac:dyDescent="0.25"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</row>
    <row r="394" spans="5:62" x14ac:dyDescent="0.25"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</row>
    <row r="395" spans="5:62" x14ac:dyDescent="0.25"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</row>
    <row r="396" spans="5:62" x14ac:dyDescent="0.25"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</row>
    <row r="397" spans="5:62" x14ac:dyDescent="0.25"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</row>
    <row r="398" spans="5:62" x14ac:dyDescent="0.25"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</row>
    <row r="399" spans="5:62" x14ac:dyDescent="0.25"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</row>
    <row r="400" spans="5:62" x14ac:dyDescent="0.25"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</row>
    <row r="401" spans="5:62" x14ac:dyDescent="0.25"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</row>
    <row r="402" spans="5:62" x14ac:dyDescent="0.25"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</row>
    <row r="403" spans="5:62" x14ac:dyDescent="0.25"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</row>
    <row r="404" spans="5:62" x14ac:dyDescent="0.25"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</row>
    <row r="405" spans="5:62" x14ac:dyDescent="0.25"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</row>
    <row r="406" spans="5:62" x14ac:dyDescent="0.25"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</row>
    <row r="407" spans="5:62" x14ac:dyDescent="0.25"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</row>
    <row r="408" spans="5:62" x14ac:dyDescent="0.25"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</row>
    <row r="409" spans="5:62" x14ac:dyDescent="0.25"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</row>
    <row r="410" spans="5:62" x14ac:dyDescent="0.25"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</row>
    <row r="411" spans="5:62" x14ac:dyDescent="0.25"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</row>
    <row r="412" spans="5:62" x14ac:dyDescent="0.25"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</row>
    <row r="413" spans="5:62" x14ac:dyDescent="0.25"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</row>
    <row r="414" spans="5:62" x14ac:dyDescent="0.25"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</row>
    <row r="415" spans="5:62" x14ac:dyDescent="0.25"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</row>
    <row r="416" spans="5:62" x14ac:dyDescent="0.25"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</row>
    <row r="417" spans="5:62" x14ac:dyDescent="0.25"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</row>
    <row r="418" spans="5:62" x14ac:dyDescent="0.25"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</row>
    <row r="419" spans="5:62" x14ac:dyDescent="0.25"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</row>
    <row r="420" spans="5:62" x14ac:dyDescent="0.25"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</row>
    <row r="421" spans="5:62" x14ac:dyDescent="0.25"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</row>
    <row r="422" spans="5:62" x14ac:dyDescent="0.25"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</row>
    <row r="423" spans="5:62" x14ac:dyDescent="0.25"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</row>
    <row r="424" spans="5:62" x14ac:dyDescent="0.25"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</row>
    <row r="425" spans="5:62" x14ac:dyDescent="0.25"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</row>
    <row r="426" spans="5:62" x14ac:dyDescent="0.25"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</row>
    <row r="427" spans="5:62" x14ac:dyDescent="0.25"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</row>
    <row r="428" spans="5:62" x14ac:dyDescent="0.25"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</row>
    <row r="429" spans="5:62" x14ac:dyDescent="0.25"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</row>
    <row r="430" spans="5:62" x14ac:dyDescent="0.25"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</row>
    <row r="431" spans="5:62" x14ac:dyDescent="0.25"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</row>
    <row r="432" spans="5:62" x14ac:dyDescent="0.25"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</row>
    <row r="433" spans="5:62" x14ac:dyDescent="0.25"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</row>
    <row r="434" spans="5:62" x14ac:dyDescent="0.25"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</row>
    <row r="435" spans="5:62" x14ac:dyDescent="0.25"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</row>
    <row r="436" spans="5:62" x14ac:dyDescent="0.25"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</row>
    <row r="437" spans="5:62" x14ac:dyDescent="0.25"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</row>
    <row r="438" spans="5:62" x14ac:dyDescent="0.25"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</row>
    <row r="439" spans="5:62" x14ac:dyDescent="0.25"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</row>
    <row r="440" spans="5:62" x14ac:dyDescent="0.25"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</row>
    <row r="441" spans="5:62" x14ac:dyDescent="0.25"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</row>
    <row r="442" spans="5:62" x14ac:dyDescent="0.25"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</row>
    <row r="443" spans="5:62" x14ac:dyDescent="0.25"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</row>
    <row r="444" spans="5:62" x14ac:dyDescent="0.25"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</row>
    <row r="445" spans="5:62" x14ac:dyDescent="0.25"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</row>
  </sheetData>
  <pageMargins left="0.7" right="0.7" top="0.75" bottom="0.75" header="0.3" footer="0.3"/>
  <pageSetup paperSize="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16" workbookViewId="0">
      <selection activeCell="H46" sqref="H46"/>
    </sheetView>
  </sheetViews>
  <sheetFormatPr defaultRowHeight="15" x14ac:dyDescent="0.25"/>
  <cols>
    <col min="1" max="1" width="4.7109375" customWidth="1"/>
    <col min="2" max="2" width="7.140625" customWidth="1"/>
    <col min="3" max="3" width="16" customWidth="1"/>
    <col min="4" max="4" width="65.42578125" bestFit="1" customWidth="1"/>
    <col min="5" max="5" width="16" customWidth="1"/>
    <col min="6" max="6" width="74.5703125" customWidth="1"/>
    <col min="7" max="8" width="16" customWidth="1"/>
    <col min="11" max="11" width="11.140625" customWidth="1"/>
    <col min="12" max="12" width="10.140625" bestFit="1" customWidth="1"/>
  </cols>
  <sheetData>
    <row r="1" spans="1:8" ht="15.75" thickBot="1" x14ac:dyDescent="0.3">
      <c r="A1" s="139" t="s">
        <v>188</v>
      </c>
      <c r="B1" s="139" t="s">
        <v>189</v>
      </c>
      <c r="C1" s="139" t="s">
        <v>190</v>
      </c>
      <c r="D1" s="139" t="s">
        <v>191</v>
      </c>
      <c r="E1" s="139" t="s">
        <v>192</v>
      </c>
      <c r="F1" s="139" t="s">
        <v>193</v>
      </c>
      <c r="G1" s="139" t="s">
        <v>194</v>
      </c>
      <c r="H1" s="139" t="s">
        <v>195</v>
      </c>
    </row>
    <row r="2" spans="1:8" ht="15.75" thickTop="1" x14ac:dyDescent="0.25">
      <c r="A2" t="s">
        <v>196</v>
      </c>
      <c r="B2" s="140">
        <v>2019</v>
      </c>
      <c r="C2" t="s">
        <v>197</v>
      </c>
      <c r="D2" t="s">
        <v>198</v>
      </c>
      <c r="E2" t="s">
        <v>199</v>
      </c>
      <c r="F2" t="s">
        <v>200</v>
      </c>
      <c r="G2" s="141">
        <v>11941.36</v>
      </c>
      <c r="H2" s="141">
        <v>11941.36</v>
      </c>
    </row>
    <row r="3" spans="1:8" x14ac:dyDescent="0.25">
      <c r="A3" t="s">
        <v>196</v>
      </c>
      <c r="B3" s="140">
        <v>2019</v>
      </c>
      <c r="C3" t="s">
        <v>197</v>
      </c>
      <c r="D3" t="s">
        <v>198</v>
      </c>
      <c r="E3" t="s">
        <v>201</v>
      </c>
      <c r="F3" t="s">
        <v>202</v>
      </c>
      <c r="G3" s="141">
        <v>3765.31</v>
      </c>
      <c r="H3" s="141">
        <v>3765.31</v>
      </c>
    </row>
    <row r="4" spans="1:8" x14ac:dyDescent="0.25">
      <c r="A4" t="s">
        <v>196</v>
      </c>
      <c r="B4" s="140">
        <v>2019</v>
      </c>
      <c r="C4" t="s">
        <v>197</v>
      </c>
      <c r="D4" t="s">
        <v>198</v>
      </c>
      <c r="E4" t="s">
        <v>203</v>
      </c>
      <c r="F4" t="s">
        <v>204</v>
      </c>
      <c r="G4" s="141">
        <v>16005.33</v>
      </c>
      <c r="H4" s="141">
        <v>8689.58</v>
      </c>
    </row>
    <row r="5" spans="1:8" x14ac:dyDescent="0.25">
      <c r="A5" t="s">
        <v>196</v>
      </c>
      <c r="B5" s="140">
        <v>2019</v>
      </c>
      <c r="C5" t="s">
        <v>197</v>
      </c>
      <c r="D5" t="s">
        <v>198</v>
      </c>
      <c r="E5" t="s">
        <v>205</v>
      </c>
      <c r="F5" t="s">
        <v>206</v>
      </c>
      <c r="G5" s="141">
        <v>199.73</v>
      </c>
      <c r="H5" s="141">
        <v>196.96</v>
      </c>
    </row>
    <row r="6" spans="1:8" x14ac:dyDescent="0.25">
      <c r="A6" t="s">
        <v>196</v>
      </c>
      <c r="B6" s="140">
        <v>2019</v>
      </c>
      <c r="C6" t="s">
        <v>197</v>
      </c>
      <c r="D6" t="s">
        <v>198</v>
      </c>
      <c r="E6" t="s">
        <v>207</v>
      </c>
      <c r="F6" t="s">
        <v>208</v>
      </c>
      <c r="G6" s="141">
        <v>239.95</v>
      </c>
      <c r="H6" s="141">
        <v>162.29</v>
      </c>
    </row>
    <row r="7" spans="1:8" x14ac:dyDescent="0.25">
      <c r="A7" t="s">
        <v>196</v>
      </c>
      <c r="B7" s="140">
        <v>2019</v>
      </c>
      <c r="C7" t="s">
        <v>197</v>
      </c>
      <c r="D7" t="s">
        <v>198</v>
      </c>
      <c r="E7" t="s">
        <v>209</v>
      </c>
      <c r="F7" t="s">
        <v>210</v>
      </c>
      <c r="G7" s="141">
        <v>5998.22</v>
      </c>
      <c r="H7" s="141">
        <v>5998.22</v>
      </c>
    </row>
    <row r="8" spans="1:8" x14ac:dyDescent="0.25">
      <c r="A8" t="s">
        <v>196</v>
      </c>
      <c r="B8" s="140">
        <v>2019</v>
      </c>
      <c r="C8" t="s">
        <v>197</v>
      </c>
      <c r="D8" t="s">
        <v>198</v>
      </c>
      <c r="E8" t="s">
        <v>211</v>
      </c>
      <c r="F8" t="s">
        <v>212</v>
      </c>
      <c r="G8" s="141">
        <v>9232.08</v>
      </c>
      <c r="H8" s="141">
        <v>9232.08</v>
      </c>
    </row>
    <row r="9" spans="1:8" x14ac:dyDescent="0.25">
      <c r="A9" t="s">
        <v>196</v>
      </c>
      <c r="B9" s="140">
        <v>2019</v>
      </c>
      <c r="C9" t="s">
        <v>197</v>
      </c>
      <c r="D9" t="s">
        <v>198</v>
      </c>
      <c r="E9" t="s">
        <v>213</v>
      </c>
      <c r="F9" t="s">
        <v>214</v>
      </c>
      <c r="G9" s="141">
        <v>13.22</v>
      </c>
      <c r="H9" s="141">
        <v>13.22</v>
      </c>
    </row>
    <row r="10" spans="1:8" x14ac:dyDescent="0.25">
      <c r="A10" t="s">
        <v>196</v>
      </c>
      <c r="B10" s="140">
        <v>2019</v>
      </c>
      <c r="C10" t="s">
        <v>197</v>
      </c>
      <c r="D10" t="s">
        <v>198</v>
      </c>
      <c r="E10" t="s">
        <v>215</v>
      </c>
      <c r="F10" t="s">
        <v>216</v>
      </c>
      <c r="G10" s="141">
        <v>416.42</v>
      </c>
      <c r="H10" s="141">
        <v>130.68</v>
      </c>
    </row>
    <row r="11" spans="1:8" x14ac:dyDescent="0.25">
      <c r="A11" t="s">
        <v>196</v>
      </c>
      <c r="B11" s="140">
        <v>2019</v>
      </c>
      <c r="C11" t="s">
        <v>197</v>
      </c>
      <c r="D11" t="s">
        <v>198</v>
      </c>
      <c r="E11" t="s">
        <v>217</v>
      </c>
      <c r="F11" t="s">
        <v>218</v>
      </c>
      <c r="G11" s="141">
        <v>1629.36</v>
      </c>
      <c r="H11" s="141">
        <v>1629.36</v>
      </c>
    </row>
    <row r="12" spans="1:8" x14ac:dyDescent="0.25">
      <c r="A12" t="s">
        <v>196</v>
      </c>
      <c r="B12" s="140">
        <v>2019</v>
      </c>
      <c r="C12" t="s">
        <v>197</v>
      </c>
      <c r="D12" t="s">
        <v>198</v>
      </c>
      <c r="E12" t="s">
        <v>219</v>
      </c>
      <c r="F12" t="s">
        <v>220</v>
      </c>
      <c r="G12" s="141">
        <v>1660</v>
      </c>
      <c r="H12" s="141">
        <v>984.49</v>
      </c>
    </row>
    <row r="13" spans="1:8" x14ac:dyDescent="0.25">
      <c r="A13" t="s">
        <v>196</v>
      </c>
      <c r="B13" s="140">
        <v>2019</v>
      </c>
      <c r="C13" t="s">
        <v>197</v>
      </c>
      <c r="D13" t="s">
        <v>198</v>
      </c>
      <c r="E13" t="s">
        <v>221</v>
      </c>
      <c r="F13" t="s">
        <v>222</v>
      </c>
      <c r="G13" s="141">
        <v>1000</v>
      </c>
      <c r="H13" s="141">
        <v>0</v>
      </c>
    </row>
    <row r="14" spans="1:8" x14ac:dyDescent="0.25">
      <c r="A14" t="s">
        <v>196</v>
      </c>
      <c r="B14" s="140">
        <v>2019</v>
      </c>
      <c r="C14" t="s">
        <v>197</v>
      </c>
      <c r="D14" t="s">
        <v>198</v>
      </c>
      <c r="E14" t="s">
        <v>223</v>
      </c>
      <c r="F14" t="s">
        <v>224</v>
      </c>
      <c r="G14" s="141">
        <v>5000</v>
      </c>
      <c r="H14" s="141">
        <v>3396.2</v>
      </c>
    </row>
    <row r="15" spans="1:8" x14ac:dyDescent="0.25">
      <c r="A15" t="s">
        <v>196</v>
      </c>
      <c r="B15" s="140">
        <v>2019</v>
      </c>
      <c r="C15" t="s">
        <v>197</v>
      </c>
      <c r="D15" t="s">
        <v>198</v>
      </c>
      <c r="E15" t="s">
        <v>225</v>
      </c>
      <c r="F15" t="s">
        <v>226</v>
      </c>
      <c r="G15" s="141">
        <v>5450.98</v>
      </c>
      <c r="H15" s="141">
        <v>2335.9699999999998</v>
      </c>
    </row>
    <row r="16" spans="1:8" x14ac:dyDescent="0.25">
      <c r="A16" t="s">
        <v>196</v>
      </c>
      <c r="B16" s="140">
        <v>2019</v>
      </c>
      <c r="C16" t="s">
        <v>197</v>
      </c>
      <c r="D16" t="s">
        <v>198</v>
      </c>
      <c r="E16" t="s">
        <v>227</v>
      </c>
      <c r="F16" t="s">
        <v>228</v>
      </c>
      <c r="G16" s="141">
        <v>27986.400000000001</v>
      </c>
      <c r="H16" s="141">
        <v>20595.75</v>
      </c>
    </row>
    <row r="17" spans="1:8" x14ac:dyDescent="0.25">
      <c r="A17" t="s">
        <v>196</v>
      </c>
      <c r="B17" s="140">
        <v>2019</v>
      </c>
      <c r="C17" t="s">
        <v>197</v>
      </c>
      <c r="D17" t="s">
        <v>229</v>
      </c>
      <c r="E17" t="s">
        <v>230</v>
      </c>
      <c r="F17" t="s">
        <v>231</v>
      </c>
      <c r="G17" s="141">
        <v>127681.48</v>
      </c>
      <c r="H17" s="141">
        <v>127681.48</v>
      </c>
    </row>
    <row r="18" spans="1:8" x14ac:dyDescent="0.25">
      <c r="A18" t="s">
        <v>196</v>
      </c>
      <c r="B18" s="140">
        <v>2019</v>
      </c>
      <c r="C18" t="s">
        <v>197</v>
      </c>
      <c r="D18" t="s">
        <v>229</v>
      </c>
      <c r="E18" t="s">
        <v>232</v>
      </c>
      <c r="F18" t="s">
        <v>233</v>
      </c>
      <c r="G18" s="141">
        <v>10652.19</v>
      </c>
      <c r="H18" s="141">
        <v>10652.19</v>
      </c>
    </row>
    <row r="19" spans="1:8" x14ac:dyDescent="0.25">
      <c r="A19" t="s">
        <v>196</v>
      </c>
      <c r="B19" s="140">
        <v>2019</v>
      </c>
      <c r="C19" t="s">
        <v>197</v>
      </c>
      <c r="D19" t="s">
        <v>229</v>
      </c>
      <c r="E19" t="s">
        <v>234</v>
      </c>
      <c r="F19" t="s">
        <v>235</v>
      </c>
      <c r="G19" s="141">
        <v>0</v>
      </c>
      <c r="H19" s="141">
        <v>0</v>
      </c>
    </row>
    <row r="20" spans="1:8" x14ac:dyDescent="0.25">
      <c r="A20" t="s">
        <v>196</v>
      </c>
      <c r="B20" s="140">
        <v>2019</v>
      </c>
      <c r="C20" t="s">
        <v>197</v>
      </c>
      <c r="D20" t="s">
        <v>229</v>
      </c>
      <c r="E20" t="s">
        <v>236</v>
      </c>
      <c r="F20" t="s">
        <v>237</v>
      </c>
      <c r="G20" s="141">
        <v>0</v>
      </c>
      <c r="H20" s="141">
        <v>0</v>
      </c>
    </row>
    <row r="21" spans="1:8" x14ac:dyDescent="0.25">
      <c r="A21" t="s">
        <v>196</v>
      </c>
      <c r="B21" s="140">
        <v>2019</v>
      </c>
      <c r="C21" t="s">
        <v>197</v>
      </c>
      <c r="D21" t="s">
        <v>229</v>
      </c>
      <c r="E21" t="s">
        <v>238</v>
      </c>
      <c r="F21" t="s">
        <v>239</v>
      </c>
      <c r="G21" s="141">
        <v>138511.19</v>
      </c>
      <c r="H21" s="141">
        <v>138511.19</v>
      </c>
    </row>
    <row r="22" spans="1:8" x14ac:dyDescent="0.25">
      <c r="A22" t="s">
        <v>196</v>
      </c>
      <c r="B22" s="140">
        <v>2019</v>
      </c>
      <c r="C22" t="s">
        <v>197</v>
      </c>
      <c r="D22" t="s">
        <v>229</v>
      </c>
      <c r="E22" t="s">
        <v>240</v>
      </c>
      <c r="F22" t="s">
        <v>241</v>
      </c>
      <c r="G22" s="141">
        <v>7052.47</v>
      </c>
      <c r="H22" s="141">
        <v>7052.47</v>
      </c>
    </row>
    <row r="23" spans="1:8" x14ac:dyDescent="0.25">
      <c r="A23" t="s">
        <v>196</v>
      </c>
      <c r="B23" s="140">
        <v>2019</v>
      </c>
      <c r="C23" t="s">
        <v>197</v>
      </c>
      <c r="D23" t="s">
        <v>229</v>
      </c>
      <c r="E23" t="s">
        <v>242</v>
      </c>
      <c r="F23" t="s">
        <v>243</v>
      </c>
      <c r="G23" s="141">
        <v>55354.35</v>
      </c>
      <c r="H23" s="141">
        <v>55354.35</v>
      </c>
    </row>
    <row r="24" spans="1:8" x14ac:dyDescent="0.25">
      <c r="A24" t="s">
        <v>196</v>
      </c>
      <c r="B24" s="140">
        <v>2019</v>
      </c>
      <c r="C24" t="s">
        <v>197</v>
      </c>
      <c r="D24" t="s">
        <v>229</v>
      </c>
      <c r="E24" t="s">
        <v>244</v>
      </c>
      <c r="F24" t="s">
        <v>245</v>
      </c>
      <c r="G24" s="141">
        <v>0</v>
      </c>
      <c r="H24" s="141">
        <v>0</v>
      </c>
    </row>
    <row r="25" spans="1:8" x14ac:dyDescent="0.25">
      <c r="A25" t="s">
        <v>196</v>
      </c>
      <c r="B25" s="140">
        <v>2019</v>
      </c>
      <c r="C25" t="s">
        <v>197</v>
      </c>
      <c r="D25" t="s">
        <v>229</v>
      </c>
      <c r="E25" t="s">
        <v>246</v>
      </c>
      <c r="F25" t="s">
        <v>247</v>
      </c>
      <c r="G25" s="141">
        <v>42883.44</v>
      </c>
      <c r="H25" s="141">
        <v>42883.44</v>
      </c>
    </row>
    <row r="26" spans="1:8" x14ac:dyDescent="0.25">
      <c r="A26" t="s">
        <v>196</v>
      </c>
      <c r="B26" s="140">
        <v>2019</v>
      </c>
      <c r="C26" t="s">
        <v>197</v>
      </c>
      <c r="D26" t="s">
        <v>229</v>
      </c>
      <c r="E26" t="s">
        <v>248</v>
      </c>
      <c r="F26" t="s">
        <v>249</v>
      </c>
      <c r="G26" s="141">
        <v>2742.49</v>
      </c>
      <c r="H26" s="141">
        <v>2742.49</v>
      </c>
    </row>
    <row r="27" spans="1:8" x14ac:dyDescent="0.25">
      <c r="A27" t="s">
        <v>196</v>
      </c>
      <c r="B27" s="140">
        <v>2019</v>
      </c>
      <c r="C27" t="s">
        <v>197</v>
      </c>
      <c r="D27" t="s">
        <v>229</v>
      </c>
      <c r="E27" t="s">
        <v>250</v>
      </c>
      <c r="F27" t="s">
        <v>251</v>
      </c>
      <c r="G27" s="141">
        <v>92.88</v>
      </c>
      <c r="H27" s="141">
        <v>92.88</v>
      </c>
    </row>
    <row r="28" spans="1:8" x14ac:dyDescent="0.25">
      <c r="A28" t="s">
        <v>196</v>
      </c>
      <c r="B28" s="140">
        <v>2019</v>
      </c>
      <c r="C28" t="s">
        <v>197</v>
      </c>
      <c r="D28" t="s">
        <v>229</v>
      </c>
      <c r="E28" t="s">
        <v>252</v>
      </c>
      <c r="F28" t="s">
        <v>253</v>
      </c>
      <c r="G28" s="141">
        <v>183.07</v>
      </c>
      <c r="H28" s="141">
        <v>183.07</v>
      </c>
    </row>
    <row r="29" spans="1:8" x14ac:dyDescent="0.25">
      <c r="A29" t="s">
        <v>196</v>
      </c>
      <c r="B29" s="140">
        <v>2019</v>
      </c>
      <c r="C29" t="s">
        <v>197</v>
      </c>
      <c r="D29" t="s">
        <v>229</v>
      </c>
      <c r="E29" t="s">
        <v>254</v>
      </c>
      <c r="F29" t="s">
        <v>255</v>
      </c>
      <c r="G29" s="141">
        <v>42.47</v>
      </c>
      <c r="H29" s="141">
        <v>42.47</v>
      </c>
    </row>
    <row r="30" spans="1:8" x14ac:dyDescent="0.25">
      <c r="A30" t="s">
        <v>196</v>
      </c>
      <c r="B30" s="140">
        <v>2019</v>
      </c>
      <c r="C30" t="s">
        <v>197</v>
      </c>
      <c r="D30" t="s">
        <v>229</v>
      </c>
      <c r="E30" t="s">
        <v>256</v>
      </c>
      <c r="F30" t="s">
        <v>257</v>
      </c>
      <c r="G30" s="141">
        <v>489</v>
      </c>
      <c r="H30" s="141">
        <v>0</v>
      </c>
    </row>
    <row r="31" spans="1:8" x14ac:dyDescent="0.25">
      <c r="A31" t="s">
        <v>196</v>
      </c>
      <c r="B31" s="140">
        <v>2019</v>
      </c>
      <c r="C31" t="s">
        <v>197</v>
      </c>
      <c r="D31" t="s">
        <v>258</v>
      </c>
      <c r="E31" t="s">
        <v>259</v>
      </c>
      <c r="F31" t="s">
        <v>260</v>
      </c>
      <c r="G31" s="141">
        <v>28166.25</v>
      </c>
      <c r="H31" s="141">
        <v>28166.25</v>
      </c>
    </row>
    <row r="32" spans="1:8" x14ac:dyDescent="0.25">
      <c r="A32" t="s">
        <v>196</v>
      </c>
      <c r="B32" s="140">
        <v>2019</v>
      </c>
      <c r="C32" t="s">
        <v>197</v>
      </c>
      <c r="D32" t="s">
        <v>261</v>
      </c>
      <c r="E32" t="s">
        <v>262</v>
      </c>
      <c r="F32" t="s">
        <v>263</v>
      </c>
      <c r="G32" s="141">
        <v>0</v>
      </c>
      <c r="H32" s="141">
        <v>0</v>
      </c>
    </row>
    <row r="33" spans="1:9" x14ac:dyDescent="0.25">
      <c r="A33" t="s">
        <v>196</v>
      </c>
      <c r="B33" s="140">
        <v>2019</v>
      </c>
      <c r="C33" t="s">
        <v>197</v>
      </c>
      <c r="D33" t="s">
        <v>261</v>
      </c>
      <c r="E33" t="s">
        <v>264</v>
      </c>
      <c r="F33" t="s">
        <v>265</v>
      </c>
      <c r="G33" s="141">
        <v>0</v>
      </c>
      <c r="H33" s="141">
        <v>0</v>
      </c>
    </row>
    <row r="34" spans="1:9" x14ac:dyDescent="0.25">
      <c r="A34" t="s">
        <v>196</v>
      </c>
      <c r="B34" s="140">
        <v>2019</v>
      </c>
      <c r="C34" t="s">
        <v>197</v>
      </c>
      <c r="D34" t="s">
        <v>266</v>
      </c>
      <c r="E34" t="s">
        <v>267</v>
      </c>
      <c r="F34" t="s">
        <v>268</v>
      </c>
      <c r="G34" s="141">
        <v>0</v>
      </c>
      <c r="H34" s="141">
        <v>0</v>
      </c>
    </row>
    <row r="35" spans="1:9" x14ac:dyDescent="0.25">
      <c r="A35" t="s">
        <v>196</v>
      </c>
      <c r="B35" s="140">
        <v>2019</v>
      </c>
      <c r="C35" t="s">
        <v>269</v>
      </c>
      <c r="D35" t="s">
        <v>270</v>
      </c>
      <c r="E35" t="s">
        <v>271</v>
      </c>
      <c r="F35" t="s">
        <v>272</v>
      </c>
      <c r="G35" s="141">
        <v>0</v>
      </c>
      <c r="H35" s="141">
        <v>0</v>
      </c>
    </row>
    <row r="36" spans="1:9" x14ac:dyDescent="0.25">
      <c r="A36" t="s">
        <v>196</v>
      </c>
      <c r="B36" s="140">
        <v>2019</v>
      </c>
      <c r="C36" t="s">
        <v>269</v>
      </c>
      <c r="D36" t="s">
        <v>273</v>
      </c>
      <c r="E36" t="s">
        <v>274</v>
      </c>
      <c r="F36" t="s">
        <v>275</v>
      </c>
      <c r="G36" s="141">
        <v>0</v>
      </c>
      <c r="H36" s="141">
        <v>0</v>
      </c>
    </row>
    <row r="37" spans="1:9" x14ac:dyDescent="0.25">
      <c r="A37" t="s">
        <v>196</v>
      </c>
      <c r="B37" s="140">
        <v>2019</v>
      </c>
      <c r="C37" t="s">
        <v>269</v>
      </c>
      <c r="D37" t="s">
        <v>276</v>
      </c>
      <c r="E37" t="s">
        <v>277</v>
      </c>
      <c r="F37" t="s">
        <v>278</v>
      </c>
      <c r="G37" s="141">
        <v>3253.69</v>
      </c>
      <c r="H37" s="141">
        <v>3253.69</v>
      </c>
    </row>
    <row r="38" spans="1:9" x14ac:dyDescent="0.25">
      <c r="A38" t="s">
        <v>196</v>
      </c>
      <c r="B38" s="140">
        <v>2019</v>
      </c>
      <c r="C38" t="s">
        <v>269</v>
      </c>
      <c r="D38" t="s">
        <v>276</v>
      </c>
      <c r="E38" t="s">
        <v>279</v>
      </c>
      <c r="F38" t="s">
        <v>280</v>
      </c>
      <c r="G38" s="141">
        <v>0</v>
      </c>
      <c r="H38" s="141">
        <v>0</v>
      </c>
    </row>
    <row r="39" spans="1:9" ht="15.75" thickBot="1" x14ac:dyDescent="0.3">
      <c r="G39" s="142">
        <f>SUM(G2:G38)</f>
        <v>507643.32999999996</v>
      </c>
      <c r="H39" s="142">
        <f>SUM(H2:H38)</f>
        <v>485687.43999999994</v>
      </c>
    </row>
    <row r="40" spans="1:9" ht="15.75" thickTop="1" x14ac:dyDescent="0.25">
      <c r="H40" s="143">
        <f>H39-H6</f>
        <v>485525.14999999997</v>
      </c>
      <c r="I40" t="s">
        <v>281</v>
      </c>
    </row>
    <row r="42" spans="1:9" x14ac:dyDescent="0.25">
      <c r="G42" t="s">
        <v>282</v>
      </c>
      <c r="H42" s="141">
        <f>SUM(H17:H30)</f>
        <v>385196.02999999991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D26"/>
  <sheetViews>
    <sheetView showGridLines="0" showRowColHeaders="0" topLeftCell="C7" zoomScaleNormal="100" workbookViewId="0">
      <selection activeCell="C9" sqref="C9"/>
    </sheetView>
  </sheetViews>
  <sheetFormatPr defaultColWidth="7.28515625" defaultRowHeight="19.899999999999999" customHeight="1" x14ac:dyDescent="0.25"/>
  <cols>
    <col min="1" max="3" width="7.28515625" style="110"/>
    <col min="4" max="4" width="7.28515625" style="112"/>
    <col min="5" max="22" width="7.28515625" style="110"/>
    <col min="23" max="23" width="7.28515625" style="93"/>
    <col min="24" max="16384" width="7.28515625" style="110"/>
  </cols>
  <sheetData>
    <row r="1" spans="2:30" ht="19.899999999999999" customHeight="1" thickBot="1" x14ac:dyDescent="0.3">
      <c r="B1" s="131" t="s">
        <v>21</v>
      </c>
      <c r="C1" s="132"/>
      <c r="D1" s="132"/>
      <c r="E1" s="132"/>
      <c r="F1" s="132"/>
      <c r="G1" s="132"/>
      <c r="H1" s="132"/>
      <c r="I1" s="132"/>
      <c r="J1" s="132"/>
      <c r="K1" s="132"/>
      <c r="L1" s="133"/>
    </row>
    <row r="2" spans="2:30" ht="19.899999999999999" customHeight="1" thickBot="1" x14ac:dyDescent="0.3">
      <c r="B2" s="134"/>
      <c r="C2" s="135"/>
      <c r="D2" s="135"/>
      <c r="E2" s="135"/>
      <c r="F2" s="135"/>
      <c r="G2" s="135"/>
      <c r="H2" s="135"/>
      <c r="I2" s="135"/>
      <c r="J2" s="135"/>
      <c r="K2" s="135"/>
      <c r="L2" s="136"/>
      <c r="U2" s="125" t="s">
        <v>169</v>
      </c>
      <c r="V2" s="126"/>
      <c r="W2" s="126"/>
      <c r="X2" s="126"/>
      <c r="Y2" s="126"/>
      <c r="Z2" s="126"/>
      <c r="AA2" s="126"/>
      <c r="AB2" s="126"/>
      <c r="AC2" s="126"/>
      <c r="AD2" s="127"/>
    </row>
    <row r="3" spans="2:30" ht="19.899999999999999" customHeight="1" x14ac:dyDescent="0.25">
      <c r="U3" s="8"/>
      <c r="V3" s="9" t="s">
        <v>59</v>
      </c>
      <c r="W3" s="76"/>
      <c r="X3" s="9"/>
      <c r="Y3" s="9"/>
      <c r="Z3" s="9"/>
      <c r="AA3" s="9"/>
      <c r="AB3" s="9"/>
      <c r="AC3" s="9"/>
      <c r="AD3" s="10"/>
    </row>
    <row r="4" spans="2:30" ht="19.899999999999999" customHeight="1" thickBot="1" x14ac:dyDescent="0.3">
      <c r="U4" s="8"/>
      <c r="V4" s="9"/>
      <c r="W4" s="77" t="s">
        <v>60</v>
      </c>
      <c r="X4" s="9"/>
      <c r="Y4" s="9"/>
      <c r="Z4" s="9"/>
      <c r="AA4" s="9"/>
      <c r="AB4" s="9"/>
      <c r="AC4" s="9"/>
      <c r="AD4" s="10"/>
    </row>
    <row r="5" spans="2:30" ht="19.899999999999999" customHeight="1" thickBot="1" x14ac:dyDescent="0.3">
      <c r="B5" s="128" t="s">
        <v>9</v>
      </c>
      <c r="C5" s="129"/>
      <c r="D5" s="129"/>
      <c r="E5" s="129"/>
      <c r="F5" s="129"/>
      <c r="G5" s="129"/>
      <c r="H5" s="129"/>
      <c r="I5" s="129"/>
      <c r="J5" s="130"/>
      <c r="U5" s="8"/>
      <c r="V5" s="111"/>
      <c r="W5" s="77" t="s">
        <v>121</v>
      </c>
      <c r="X5" s="9"/>
      <c r="Y5" s="9"/>
      <c r="Z5" s="9"/>
      <c r="AA5" s="9"/>
      <c r="AB5" s="9"/>
      <c r="AC5" s="9"/>
      <c r="AD5" s="10"/>
    </row>
    <row r="6" spans="2:30" ht="19.899999999999999" customHeight="1" x14ac:dyDescent="0.25">
      <c r="B6" s="8"/>
      <c r="C6" s="90" t="s">
        <v>23</v>
      </c>
      <c r="D6" s="77"/>
      <c r="E6" s="9"/>
      <c r="F6" s="9"/>
      <c r="G6" s="9"/>
      <c r="H6" s="9"/>
      <c r="I6" s="9"/>
      <c r="J6" s="10"/>
      <c r="U6" s="8"/>
      <c r="V6" s="111"/>
      <c r="W6" s="77" t="s">
        <v>170</v>
      </c>
      <c r="X6" s="9"/>
      <c r="Y6" s="9"/>
      <c r="Z6" s="9"/>
      <c r="AA6" s="9"/>
      <c r="AB6" s="9"/>
      <c r="AC6" s="9"/>
      <c r="AD6" s="10"/>
    </row>
    <row r="7" spans="2:30" ht="19.899999999999999" customHeight="1" x14ac:dyDescent="0.25">
      <c r="B7" s="8"/>
      <c r="C7" s="111"/>
      <c r="D7" s="77"/>
      <c r="E7" s="9"/>
      <c r="F7" s="9"/>
      <c r="G7" s="9"/>
      <c r="H7" s="9"/>
      <c r="I7" s="9"/>
      <c r="J7" s="10"/>
      <c r="U7" s="8"/>
      <c r="V7" s="9" t="s">
        <v>171</v>
      </c>
      <c r="W7" s="76"/>
      <c r="X7" s="9"/>
      <c r="Y7" s="9"/>
      <c r="Z7" s="9"/>
      <c r="AA7" s="9"/>
      <c r="AB7" s="9"/>
      <c r="AC7" s="9"/>
      <c r="AD7" s="10"/>
    </row>
    <row r="8" spans="2:30" ht="19.899999999999999" customHeight="1" x14ac:dyDescent="0.25">
      <c r="B8" s="91" t="s">
        <v>123</v>
      </c>
      <c r="C8" s="9" t="s">
        <v>124</v>
      </c>
      <c r="D8" s="80"/>
      <c r="E8" s="9"/>
      <c r="F8" s="9"/>
      <c r="G8" s="9"/>
      <c r="H8" s="9"/>
      <c r="I8" s="9"/>
      <c r="J8" s="10"/>
      <c r="U8" s="8"/>
      <c r="V8" s="9" t="s">
        <v>100</v>
      </c>
      <c r="W8" s="76"/>
      <c r="X8" s="9"/>
      <c r="Y8" s="9"/>
      <c r="Z8" s="9"/>
      <c r="AA8" s="9"/>
      <c r="AB8" s="9"/>
      <c r="AC8" s="9"/>
      <c r="AD8" s="10"/>
    </row>
    <row r="9" spans="2:30" ht="19.899999999999999" customHeight="1" x14ac:dyDescent="0.25">
      <c r="B9" s="8"/>
      <c r="C9" s="9" t="s">
        <v>95</v>
      </c>
      <c r="D9" s="77"/>
      <c r="E9" s="9"/>
      <c r="F9" s="9"/>
      <c r="G9" s="9"/>
      <c r="H9" s="9"/>
      <c r="I9" s="9"/>
      <c r="J9" s="10"/>
      <c r="U9" s="8"/>
      <c r="V9" s="9" t="s">
        <v>61</v>
      </c>
      <c r="W9" s="76"/>
      <c r="X9" s="9"/>
      <c r="Y9" s="9"/>
      <c r="Z9" s="9"/>
      <c r="AA9" s="9"/>
      <c r="AB9" s="9"/>
      <c r="AC9" s="9"/>
      <c r="AD9" s="10"/>
    </row>
    <row r="10" spans="2:30" ht="19.899999999999999" customHeight="1" x14ac:dyDescent="0.25">
      <c r="B10" s="8"/>
      <c r="C10" s="111"/>
      <c r="D10" s="80" t="s">
        <v>101</v>
      </c>
      <c r="E10" s="9"/>
      <c r="F10" s="9"/>
      <c r="G10" s="9"/>
      <c r="H10" s="9"/>
      <c r="I10" s="9"/>
      <c r="J10" s="10"/>
      <c r="U10" s="8"/>
      <c r="V10" s="9" t="s">
        <v>172</v>
      </c>
      <c r="W10" s="76"/>
      <c r="X10" s="9"/>
      <c r="Y10" s="9"/>
      <c r="Z10" s="9"/>
      <c r="AA10" s="9"/>
      <c r="AB10" s="9"/>
      <c r="AC10" s="9"/>
      <c r="AD10" s="10"/>
    </row>
    <row r="11" spans="2:30" ht="19.899999999999999" customHeight="1" x14ac:dyDescent="0.25">
      <c r="B11" s="8"/>
      <c r="C11" s="9"/>
      <c r="D11" s="77" t="s">
        <v>94</v>
      </c>
      <c r="E11" s="9"/>
      <c r="F11" s="9"/>
      <c r="G11" s="9"/>
      <c r="H11" s="9"/>
      <c r="I11" s="9"/>
      <c r="J11" s="10"/>
      <c r="U11" s="11"/>
      <c r="V11" s="12" t="s">
        <v>173</v>
      </c>
      <c r="W11" s="78"/>
      <c r="X11" s="12"/>
      <c r="Y11" s="12"/>
      <c r="Z11" s="12"/>
      <c r="AA11" s="12"/>
      <c r="AB11" s="12"/>
      <c r="AC11" s="12"/>
      <c r="AD11" s="13"/>
    </row>
    <row r="12" spans="2:30" ht="19.899999999999999" customHeight="1" thickBot="1" x14ac:dyDescent="0.3">
      <c r="B12" s="8"/>
      <c r="C12" s="9" t="s">
        <v>99</v>
      </c>
      <c r="D12" s="77"/>
      <c r="E12" s="9"/>
      <c r="F12" s="9"/>
      <c r="G12" s="9"/>
      <c r="H12" s="9"/>
      <c r="I12" s="9"/>
      <c r="J12" s="10"/>
    </row>
    <row r="13" spans="2:30" ht="19.899999999999999" customHeight="1" thickBot="1" x14ac:dyDescent="0.3">
      <c r="B13" s="8"/>
      <c r="C13" s="9"/>
      <c r="D13" s="77" t="s">
        <v>164</v>
      </c>
      <c r="E13" s="9"/>
      <c r="F13" s="9"/>
      <c r="G13" s="9"/>
      <c r="H13" s="9"/>
      <c r="I13" s="9"/>
      <c r="J13" s="10"/>
      <c r="U13" s="122" t="s">
        <v>151</v>
      </c>
      <c r="V13" s="123"/>
      <c r="W13" s="123"/>
      <c r="X13" s="123"/>
      <c r="Y13" s="123"/>
      <c r="Z13" s="123"/>
      <c r="AA13" s="123"/>
      <c r="AB13" s="123"/>
      <c r="AC13" s="123"/>
      <c r="AD13" s="124"/>
    </row>
    <row r="14" spans="2:30" ht="19.899999999999999" customHeight="1" x14ac:dyDescent="0.25">
      <c r="B14" s="8"/>
      <c r="C14" s="9" t="s">
        <v>168</v>
      </c>
      <c r="D14" s="80"/>
      <c r="E14" s="9"/>
      <c r="F14" s="9"/>
      <c r="G14" s="9"/>
      <c r="H14" s="9"/>
      <c r="I14" s="9"/>
      <c r="J14" s="10"/>
      <c r="U14" s="8"/>
      <c r="V14" s="9" t="s">
        <v>174</v>
      </c>
      <c r="W14" s="76"/>
      <c r="X14" s="9"/>
      <c r="Y14" s="9"/>
      <c r="Z14" s="9"/>
      <c r="AA14" s="9"/>
      <c r="AB14" s="9"/>
      <c r="AC14" s="9"/>
      <c r="AD14" s="92"/>
    </row>
    <row r="15" spans="2:30" ht="19.899999999999999" customHeight="1" x14ac:dyDescent="0.25">
      <c r="B15" s="8"/>
      <c r="C15" s="9"/>
      <c r="D15" s="80" t="s">
        <v>166</v>
      </c>
      <c r="E15" s="9"/>
      <c r="F15" s="9"/>
      <c r="G15" s="9"/>
      <c r="H15" s="9"/>
      <c r="I15" s="9"/>
      <c r="J15" s="10"/>
      <c r="U15" s="8"/>
      <c r="V15" s="9" t="s">
        <v>175</v>
      </c>
      <c r="W15" s="94"/>
      <c r="X15" s="111"/>
      <c r="Y15" s="111"/>
      <c r="Z15" s="111"/>
      <c r="AA15" s="111"/>
      <c r="AB15" s="111"/>
      <c r="AC15" s="111"/>
      <c r="AD15" s="10"/>
    </row>
    <row r="16" spans="2:30" ht="19.899999999999999" customHeight="1" x14ac:dyDescent="0.25">
      <c r="B16" s="8"/>
      <c r="C16" s="9"/>
      <c r="D16" s="77" t="s">
        <v>167</v>
      </c>
      <c r="E16" s="9"/>
      <c r="F16" s="9"/>
      <c r="G16" s="9"/>
      <c r="H16" s="9"/>
      <c r="I16" s="9"/>
      <c r="J16" s="10"/>
      <c r="U16" s="8"/>
      <c r="V16" s="9" t="s">
        <v>96</v>
      </c>
      <c r="W16" s="76"/>
      <c r="X16" s="9"/>
      <c r="Y16" s="9"/>
      <c r="Z16" s="9"/>
      <c r="AA16" s="9"/>
      <c r="AB16" s="9"/>
      <c r="AC16" s="9"/>
      <c r="AD16" s="10"/>
    </row>
    <row r="17" spans="2:30" ht="19.899999999999999" customHeight="1" x14ac:dyDescent="0.25">
      <c r="B17" s="11"/>
      <c r="C17" s="12" t="s">
        <v>165</v>
      </c>
      <c r="D17" s="79"/>
      <c r="E17" s="12"/>
      <c r="F17" s="12"/>
      <c r="G17" s="12"/>
      <c r="H17" s="12"/>
      <c r="I17" s="12"/>
      <c r="J17" s="13"/>
      <c r="U17" s="8"/>
      <c r="V17" s="111"/>
      <c r="W17" s="80" t="s">
        <v>120</v>
      </c>
      <c r="X17" s="9"/>
      <c r="Y17" s="9"/>
      <c r="Z17" s="9"/>
      <c r="AA17" s="9"/>
      <c r="AB17" s="9"/>
      <c r="AC17" s="9"/>
      <c r="AD17" s="10"/>
    </row>
    <row r="18" spans="2:30" ht="19.899999999999999" customHeight="1" x14ac:dyDescent="0.25">
      <c r="U18" s="8"/>
      <c r="V18" s="111" t="s">
        <v>134</v>
      </c>
      <c r="W18" s="80"/>
      <c r="X18" s="9"/>
      <c r="Y18" s="9"/>
      <c r="Z18" s="9"/>
      <c r="AA18" s="9"/>
      <c r="AB18" s="9"/>
      <c r="AC18" s="9"/>
      <c r="AD18" s="10"/>
    </row>
    <row r="19" spans="2:30" ht="19.899999999999999" customHeight="1" x14ac:dyDescent="0.25">
      <c r="U19" s="8"/>
      <c r="V19" s="111"/>
      <c r="W19" s="80" t="s">
        <v>135</v>
      </c>
      <c r="X19" s="9"/>
      <c r="Y19" s="9"/>
      <c r="Z19" s="9"/>
      <c r="AA19" s="9"/>
      <c r="AB19" s="9"/>
      <c r="AC19" s="9"/>
      <c r="AD19" s="10"/>
    </row>
    <row r="20" spans="2:30" ht="19.899999999999999" customHeight="1" x14ac:dyDescent="0.25">
      <c r="U20" s="8"/>
      <c r="V20" s="9" t="s">
        <v>97</v>
      </c>
      <c r="W20" s="76"/>
      <c r="X20" s="9"/>
      <c r="Y20" s="9"/>
      <c r="Z20" s="9"/>
      <c r="AA20" s="9"/>
      <c r="AB20" s="9"/>
      <c r="AC20" s="9"/>
      <c r="AD20" s="10"/>
    </row>
    <row r="21" spans="2:30" ht="19.899999999999999" customHeight="1" x14ac:dyDescent="0.25">
      <c r="U21" s="8"/>
      <c r="V21" s="9"/>
      <c r="W21" s="77" t="s">
        <v>176</v>
      </c>
      <c r="X21" s="9"/>
      <c r="Y21" s="9"/>
      <c r="Z21" s="9"/>
      <c r="AA21" s="9"/>
      <c r="AB21" s="9"/>
      <c r="AC21" s="9"/>
      <c r="AD21" s="10"/>
    </row>
    <row r="22" spans="2:30" ht="19.899999999999999" customHeight="1" x14ac:dyDescent="0.25">
      <c r="U22" s="8"/>
      <c r="V22" s="9"/>
      <c r="W22" s="77" t="s">
        <v>177</v>
      </c>
      <c r="X22" s="9"/>
      <c r="Y22" s="9"/>
      <c r="Z22" s="9"/>
      <c r="AA22" s="9"/>
      <c r="AB22" s="137" t="s">
        <v>122</v>
      </c>
      <c r="AC22" s="137"/>
      <c r="AD22" s="138"/>
    </row>
    <row r="23" spans="2:30" ht="19.899999999999999" customHeight="1" x14ac:dyDescent="0.25">
      <c r="U23" s="8"/>
      <c r="V23" s="9"/>
      <c r="W23" s="77" t="s">
        <v>98</v>
      </c>
      <c r="X23" s="9"/>
      <c r="Y23" s="9"/>
      <c r="Z23" s="9"/>
      <c r="AA23" s="9"/>
      <c r="AB23" s="137"/>
      <c r="AC23" s="137"/>
      <c r="AD23" s="138"/>
    </row>
    <row r="24" spans="2:30" ht="19.899999999999999" customHeight="1" x14ac:dyDescent="0.25">
      <c r="U24" s="8"/>
      <c r="V24" s="9" t="s">
        <v>142</v>
      </c>
      <c r="W24" s="76"/>
      <c r="X24" s="9"/>
      <c r="Y24" s="9"/>
      <c r="Z24" s="9"/>
      <c r="AA24" s="9"/>
      <c r="AB24" s="9"/>
      <c r="AC24" s="9"/>
      <c r="AD24" s="10"/>
    </row>
    <row r="25" spans="2:30" ht="19.899999999999999" customHeight="1" x14ac:dyDescent="0.25">
      <c r="U25" s="11"/>
      <c r="V25" s="12"/>
      <c r="W25" s="79" t="s">
        <v>102</v>
      </c>
      <c r="X25" s="12"/>
      <c r="Y25" s="12"/>
      <c r="Z25" s="12"/>
      <c r="AA25" s="12"/>
      <c r="AB25" s="12"/>
      <c r="AC25" s="12"/>
      <c r="AD25" s="13"/>
    </row>
    <row r="26" spans="2:30" ht="19.899999999999999" customHeight="1" x14ac:dyDescent="0.25">
      <c r="V26" s="7"/>
    </row>
  </sheetData>
  <mergeCells count="5">
    <mergeCell ref="U2:AD2"/>
    <mergeCell ref="B5:J5"/>
    <mergeCell ref="U13:AD13"/>
    <mergeCell ref="B1:L2"/>
    <mergeCell ref="AB22:AD23"/>
  </mergeCells>
  <pageMargins left="0.25" right="0.25" top="0.75" bottom="0.75" header="0.3" footer="0.3"/>
  <pageSetup paperSize="8" orientation="landscape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6"/>
  <sheetViews>
    <sheetView zoomScaleNormal="100" workbookViewId="0">
      <selection activeCell="D6" sqref="D6"/>
    </sheetView>
  </sheetViews>
  <sheetFormatPr defaultRowHeight="15" x14ac:dyDescent="0.25"/>
  <cols>
    <col min="1" max="1" width="2.7109375" customWidth="1"/>
    <col min="2" max="2" width="35.42578125" style="15" customWidth="1"/>
    <col min="3" max="3" width="19.140625" style="5" customWidth="1"/>
    <col min="4" max="4" width="115.7109375" style="18" customWidth="1"/>
    <col min="5" max="8" width="8.85546875" style="2"/>
    <col min="9" max="9" width="10.5703125" customWidth="1"/>
    <col min="10" max="15" width="17.85546875" customWidth="1"/>
  </cols>
  <sheetData>
    <row r="1" spans="1:31" s="50" customFormat="1" ht="18" customHeight="1" x14ac:dyDescent="0.3">
      <c r="A1" s="50" t="s">
        <v>64</v>
      </c>
      <c r="B1" s="81"/>
      <c r="C1" s="51"/>
      <c r="D1" s="70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4"/>
    </row>
    <row r="2" spans="1:31" ht="1.1499999999999999" customHeight="1" thickBot="1" x14ac:dyDescent="0.3"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s="6" customFormat="1" x14ac:dyDescent="0.25">
      <c r="A3" s="54" t="s">
        <v>0</v>
      </c>
      <c r="B3" s="82"/>
      <c r="C3" s="55"/>
      <c r="D3" s="7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s="52" customFormat="1" x14ac:dyDescent="0.25">
      <c r="A4" s="56" t="s">
        <v>2</v>
      </c>
      <c r="B4" s="83"/>
      <c r="C4" s="57">
        <f>C5+C6+C10+C11</f>
        <v>100000</v>
      </c>
      <c r="D4" s="7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6.25" x14ac:dyDescent="0.25">
      <c r="A5" s="27" t="s">
        <v>66</v>
      </c>
      <c r="B5" s="28"/>
      <c r="C5" s="34">
        <f>25000*4</f>
        <v>100000</v>
      </c>
      <c r="D5" s="48" t="s">
        <v>184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x14ac:dyDescent="0.25">
      <c r="A6" s="27" t="s">
        <v>103</v>
      </c>
      <c r="B6" s="28"/>
      <c r="C6" s="34"/>
      <c r="D6" s="48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7"/>
      <c r="B7" s="28" t="s">
        <v>117</v>
      </c>
      <c r="C7" s="34"/>
      <c r="D7" s="30" t="s">
        <v>18</v>
      </c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s="27"/>
      <c r="B8" s="28" t="s">
        <v>43</v>
      </c>
      <c r="C8" s="34"/>
      <c r="D8" s="30" t="s">
        <v>18</v>
      </c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x14ac:dyDescent="0.25">
      <c r="A9" s="27"/>
      <c r="B9" s="28" t="s">
        <v>118</v>
      </c>
      <c r="C9" s="34"/>
      <c r="D9" s="30" t="s">
        <v>18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ht="15.75" thickBot="1" x14ac:dyDescent="0.3">
      <c r="A10" s="27" t="s">
        <v>104</v>
      </c>
      <c r="B10" s="28"/>
      <c r="C10" s="34"/>
      <c r="D10" s="30" t="s">
        <v>119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ht="15.75" thickBot="1" x14ac:dyDescent="0.3">
      <c r="A11" s="27" t="s">
        <v>49</v>
      </c>
      <c r="B11" s="28"/>
      <c r="C11" s="34"/>
      <c r="D11" s="30" t="s">
        <v>18</v>
      </c>
      <c r="I11" s="62"/>
      <c r="J11" s="63" t="s">
        <v>67</v>
      </c>
      <c r="K11" s="63" t="s">
        <v>68</v>
      </c>
      <c r="L11" s="63" t="s">
        <v>69</v>
      </c>
      <c r="M11" s="63" t="s">
        <v>70</v>
      </c>
      <c r="N11" s="63" t="s">
        <v>71</v>
      </c>
      <c r="O11" s="63" t="s">
        <v>72</v>
      </c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s="52" customFormat="1" ht="15.75" thickBot="1" x14ac:dyDescent="0.3">
      <c r="A12" s="58" t="s">
        <v>8</v>
      </c>
      <c r="B12" s="83"/>
      <c r="C12" s="59">
        <f>C13</f>
        <v>2680</v>
      </c>
      <c r="D12" s="72"/>
      <c r="E12" s="2"/>
      <c r="F12" s="2"/>
      <c r="G12" s="2"/>
      <c r="H12" s="2"/>
      <c r="I12" s="64">
        <v>2015</v>
      </c>
      <c r="J12" s="65" t="s">
        <v>73</v>
      </c>
      <c r="K12" s="66">
        <v>40</v>
      </c>
      <c r="L12" s="65" t="s">
        <v>74</v>
      </c>
      <c r="M12" s="66">
        <v>140</v>
      </c>
      <c r="N12" s="66">
        <v>10</v>
      </c>
      <c r="O12" s="66">
        <v>240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15.75" thickBot="1" x14ac:dyDescent="0.3">
      <c r="A13" s="114" t="s">
        <v>109</v>
      </c>
      <c r="B13" s="28"/>
      <c r="C13" s="29">
        <v>2680</v>
      </c>
      <c r="D13" s="30" t="s">
        <v>91</v>
      </c>
      <c r="I13" s="64">
        <v>2016</v>
      </c>
      <c r="J13" s="65" t="s">
        <v>75</v>
      </c>
      <c r="K13" s="66">
        <v>160</v>
      </c>
      <c r="L13" s="65" t="s">
        <v>76</v>
      </c>
      <c r="M13" s="66">
        <v>460</v>
      </c>
      <c r="N13" s="66">
        <v>50</v>
      </c>
      <c r="O13" s="66">
        <v>257.64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15.75" thickBot="1" x14ac:dyDescent="0.3">
      <c r="A14" s="37"/>
      <c r="B14" s="38"/>
      <c r="C14" s="39"/>
      <c r="D14" s="40"/>
      <c r="I14" s="64">
        <v>2017</v>
      </c>
      <c r="J14" s="65" t="s">
        <v>77</v>
      </c>
      <c r="K14" s="66">
        <v>270</v>
      </c>
      <c r="L14" s="65" t="s">
        <v>78</v>
      </c>
      <c r="M14" s="66">
        <v>580</v>
      </c>
      <c r="N14" s="66">
        <v>40</v>
      </c>
      <c r="O14" s="66">
        <v>883.51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ht="15.75" thickBot="1" x14ac:dyDescent="0.3">
      <c r="I15" s="64">
        <v>2018</v>
      </c>
      <c r="J15" s="65" t="s">
        <v>79</v>
      </c>
      <c r="K15" s="66">
        <v>170</v>
      </c>
      <c r="L15" s="65" t="s">
        <v>80</v>
      </c>
      <c r="M15" s="66">
        <v>640</v>
      </c>
      <c r="N15" s="66">
        <v>10</v>
      </c>
      <c r="O15" s="65" t="s">
        <v>81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s="6" customFormat="1" ht="15.75" thickBot="1" x14ac:dyDescent="0.3">
      <c r="A16" s="54" t="s">
        <v>115</v>
      </c>
      <c r="B16" s="82"/>
      <c r="C16" s="55"/>
      <c r="D16" s="71"/>
      <c r="E16" s="2"/>
      <c r="F16" s="2"/>
      <c r="G16" s="2"/>
      <c r="H16" s="2"/>
      <c r="I16" s="64">
        <v>2019</v>
      </c>
      <c r="J16" s="65" t="s">
        <v>82</v>
      </c>
      <c r="K16" s="66">
        <v>130</v>
      </c>
      <c r="L16" s="65" t="s">
        <v>83</v>
      </c>
      <c r="M16" s="66">
        <v>80</v>
      </c>
      <c r="N16" s="66">
        <v>10</v>
      </c>
      <c r="O16" s="65" t="s">
        <v>84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s="6" customFormat="1" ht="15.75" thickBot="1" x14ac:dyDescent="0.3">
      <c r="A17" s="56" t="s">
        <v>112</v>
      </c>
      <c r="B17" s="83"/>
      <c r="C17" s="118">
        <f>SUM(C18:C21)</f>
        <v>166000</v>
      </c>
      <c r="D17" s="72"/>
      <c r="E17" s="2"/>
      <c r="F17" s="2"/>
      <c r="G17" s="2"/>
      <c r="H17" s="2"/>
      <c r="I17" s="64"/>
      <c r="J17" s="65"/>
      <c r="K17" s="66"/>
      <c r="L17" s="65"/>
      <c r="M17" s="66"/>
      <c r="N17" s="66"/>
      <c r="O17" s="65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s="6" customFormat="1" ht="15.75" thickBot="1" x14ac:dyDescent="0.3">
      <c r="A18" s="115" t="s">
        <v>2</v>
      </c>
      <c r="B18" s="85"/>
      <c r="C18" s="86">
        <f>C4</f>
        <v>100000</v>
      </c>
      <c r="D18" s="87" t="s">
        <v>113</v>
      </c>
      <c r="E18" s="2"/>
      <c r="F18" s="2"/>
      <c r="G18" s="2"/>
      <c r="H18" s="2"/>
      <c r="I18" s="64"/>
      <c r="J18" s="65"/>
      <c r="K18" s="66"/>
      <c r="L18" s="65"/>
      <c r="M18" s="66"/>
      <c r="N18" s="66"/>
      <c r="O18" s="65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15.75" thickBot="1" x14ac:dyDescent="0.3">
      <c r="A19" s="27" t="s">
        <v>92</v>
      </c>
      <c r="B19" s="28"/>
      <c r="C19" s="29">
        <f>2*25000</f>
        <v>50000</v>
      </c>
      <c r="D19" s="30" t="s">
        <v>93</v>
      </c>
      <c r="I19" s="64">
        <v>2020</v>
      </c>
      <c r="J19" s="66">
        <v>160</v>
      </c>
      <c r="K19" s="65" t="s">
        <v>85</v>
      </c>
      <c r="L19" s="65" t="s">
        <v>85</v>
      </c>
      <c r="M19" s="65" t="s">
        <v>85</v>
      </c>
      <c r="N19" s="65" t="s">
        <v>85</v>
      </c>
      <c r="O19" s="66">
        <v>160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5.75" thickBot="1" x14ac:dyDescent="0.3">
      <c r="A20" s="27" t="s">
        <v>110</v>
      </c>
      <c r="B20" s="28"/>
      <c r="C20" s="29">
        <v>16000</v>
      </c>
      <c r="D20" s="30" t="s">
        <v>111</v>
      </c>
      <c r="I20" s="67" t="s">
        <v>86</v>
      </c>
      <c r="J20" s="68" t="s">
        <v>87</v>
      </c>
      <c r="K20" s="69">
        <v>770</v>
      </c>
      <c r="L20" s="68" t="s">
        <v>88</v>
      </c>
      <c r="M20" s="68" t="s">
        <v>89</v>
      </c>
      <c r="N20" s="69">
        <v>120</v>
      </c>
      <c r="O20" s="68" t="s">
        <v>90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x14ac:dyDescent="0.25">
      <c r="A21" s="27"/>
      <c r="B21" s="28"/>
      <c r="C21" s="29"/>
      <c r="D21" s="30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x14ac:dyDescent="0.25">
      <c r="A22" s="58" t="s">
        <v>114</v>
      </c>
      <c r="B22" s="83"/>
      <c r="C22" s="57">
        <f>C12</f>
        <v>2680</v>
      </c>
      <c r="D22" s="7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x14ac:dyDescent="0.25">
      <c r="A23" s="27" t="s">
        <v>109</v>
      </c>
      <c r="B23" s="28"/>
      <c r="C23" s="88" t="s">
        <v>26</v>
      </c>
      <c r="D23" s="30" t="s">
        <v>116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5.75" thickBot="1" x14ac:dyDescent="0.3">
      <c r="A24" s="37"/>
      <c r="B24" s="38"/>
      <c r="C24" s="39"/>
      <c r="D24" s="40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15.75" thickBot="1" x14ac:dyDescent="0.3"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s="6" customFormat="1" x14ac:dyDescent="0.25">
      <c r="A26" s="54" t="s">
        <v>1</v>
      </c>
      <c r="B26" s="82"/>
      <c r="C26" s="55"/>
      <c r="D26" s="71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s="52" customFormat="1" x14ac:dyDescent="0.25">
      <c r="A27" s="60" t="s">
        <v>141</v>
      </c>
      <c r="B27" s="84"/>
      <c r="C27" s="61">
        <f>C28</f>
        <v>520000</v>
      </c>
      <c r="D27" s="73"/>
      <c r="E27" s="75"/>
      <c r="F27" s="75"/>
      <c r="G27" s="75"/>
      <c r="H27" s="75"/>
      <c r="I27" s="75"/>
      <c r="J27" s="75"/>
      <c r="K27" s="75"/>
      <c r="L27" s="75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x14ac:dyDescent="0.25">
      <c r="A28" s="27" t="s">
        <v>14</v>
      </c>
      <c r="B28" s="28"/>
      <c r="C28" s="29">
        <f>SUM(C29:C31)</f>
        <v>520000</v>
      </c>
      <c r="D28" s="49" t="s">
        <v>131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x14ac:dyDescent="0.25">
      <c r="A29" s="27"/>
      <c r="B29" s="28" t="s">
        <v>15</v>
      </c>
      <c r="C29" s="41">
        <v>120000</v>
      </c>
      <c r="D29" s="30" t="s">
        <v>130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x14ac:dyDescent="0.25">
      <c r="A30" s="27"/>
      <c r="B30" s="28" t="s">
        <v>16</v>
      </c>
      <c r="C30" s="41">
        <v>400000</v>
      </c>
      <c r="D30" s="30" t="s">
        <v>20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x14ac:dyDescent="0.25">
      <c r="A31" s="27"/>
      <c r="B31" s="28" t="s">
        <v>17</v>
      </c>
      <c r="C31" s="89" t="s">
        <v>18</v>
      </c>
      <c r="D31" s="30" t="s">
        <v>19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x14ac:dyDescent="0.25">
      <c r="A32" s="27"/>
      <c r="B32" s="28"/>
      <c r="C32" s="29"/>
      <c r="D32" s="30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s="52" customFormat="1" x14ac:dyDescent="0.25">
      <c r="A33" s="58" t="s">
        <v>2</v>
      </c>
      <c r="B33" s="83"/>
      <c r="C33" s="118">
        <f>SUM(C34:C36)</f>
        <v>103125</v>
      </c>
      <c r="D33" s="7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27" t="s">
        <v>106</v>
      </c>
      <c r="B34" s="28"/>
      <c r="C34" s="29">
        <f>1.74*FIN_RECYCLAGEPARKEN!F3</f>
        <v>65250</v>
      </c>
      <c r="D34" s="30" t="s">
        <v>178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27" t="s">
        <v>107</v>
      </c>
      <c r="B35" s="28"/>
      <c r="C35" s="29">
        <f>1.01*FIN_RECYCLAGEPARKEN!F3</f>
        <v>37875</v>
      </c>
      <c r="D35" s="30" t="s">
        <v>108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27"/>
      <c r="B36" s="28"/>
      <c r="C36" s="29"/>
      <c r="D36" s="30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5.75" thickBot="1" x14ac:dyDescent="0.3">
      <c r="A37" s="37"/>
      <c r="B37" s="38"/>
      <c r="C37" s="39"/>
      <c r="D37" s="40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1:31" x14ac:dyDescent="0.25"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1:31" x14ac:dyDescent="0.25"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1:31" x14ac:dyDescent="0.25"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1:31" x14ac:dyDescent="0.25"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1:31" x14ac:dyDescent="0.25"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1:31" x14ac:dyDescent="0.25">
      <c r="I46" s="2"/>
      <c r="J46" s="2"/>
      <c r="K46" s="2"/>
      <c r="L46" s="2"/>
      <c r="M46" s="2"/>
      <c r="N46" s="2"/>
      <c r="O46" s="2"/>
      <c r="P46" s="2"/>
      <c r="Q46" s="2"/>
      <c r="R46" s="2"/>
    </row>
  </sheetData>
  <pageMargins left="0.7" right="0.7" top="0.75" bottom="0.75" header="0.3" footer="0.3"/>
  <pageSetup paperSize="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RP_Strategisch</vt:lpstr>
      <vt:lpstr>FIN_RECYCLAGEPARKEN</vt:lpstr>
      <vt:lpstr>KOSTEN_RP_2019</vt:lpstr>
      <vt:lpstr>SB_Strategisch</vt:lpstr>
      <vt:lpstr>FIN_SLUIKSTORT</vt:lpstr>
    </vt:vector>
  </TitlesOfParts>
  <Company>Gemeente Grimbergen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Sander Geerts</dc:creator>
  <cp:lastModifiedBy>Sander Geerts</cp:lastModifiedBy>
  <cp:lastPrinted>2020-10-01T12:50:59Z</cp:lastPrinted>
  <dcterms:created xsi:type="dcterms:W3CDTF">2020-09-29T16:54:07Z</dcterms:created>
  <dcterms:modified xsi:type="dcterms:W3CDTF">2020-11-12T14:42:41Z</dcterms:modified>
</cp:coreProperties>
</file>